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Common\Seifertová\"/>
    </mc:Choice>
  </mc:AlternateContent>
  <bookViews>
    <workbookView xWindow="0" yWindow="0" windowWidth="0" windowHeight="0"/>
  </bookViews>
  <sheets>
    <sheet name="Rekapitulace stavby" sheetId="1" r:id="rId1"/>
    <sheet name="SO 01 - Oprava zaústění" sheetId="2" r:id="rId2"/>
    <sheet name="SO 00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Oprava zaústění'!$C$123:$K$297</definedName>
    <definedName name="_xlnm.Print_Area" localSheetId="1">'SO 01 - Oprava zaústění'!$C$4:$J$76,'SO 01 - Oprava zaústění'!$C$82:$J$105,'SO 01 - Oprava zaústění'!$C$111:$K$297</definedName>
    <definedName name="_xlnm.Print_Titles" localSheetId="1">'SO 01 - Oprava zaústění'!$123:$123</definedName>
    <definedName name="_xlnm._FilterDatabase" localSheetId="2" hidden="1">'SO 00 - VRN'!$C$123:$K$190</definedName>
    <definedName name="_xlnm.Print_Area" localSheetId="2">'SO 00 - VRN'!$C$4:$J$76,'SO 00 - VRN'!$C$82:$J$105,'SO 00 - VRN'!$C$111:$K$190</definedName>
    <definedName name="_xlnm.Print_Titles" localSheetId="2">'SO 00 - VRN'!$123:$123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T177"/>
  <c r="R178"/>
  <c r="R177"/>
  <c r="P178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T133"/>
  <c r="R134"/>
  <c r="R133"/>
  <c r="P134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2" r="J37"/>
  <c r="J36"/>
  <c i="1" r="AY95"/>
  <c i="2" r="J35"/>
  <c i="1" r="AX95"/>
  <c i="2" r="BI293"/>
  <c r="BH293"/>
  <c r="BG293"/>
  <c r="BF293"/>
  <c r="T293"/>
  <c r="T292"/>
  <c r="T291"/>
  <c r="R293"/>
  <c r="R292"/>
  <c r="R291"/>
  <c r="P293"/>
  <c r="P292"/>
  <c r="P291"/>
  <c r="BI288"/>
  <c r="BH288"/>
  <c r="BG288"/>
  <c r="BF288"/>
  <c r="T288"/>
  <c r="T287"/>
  <c r="R288"/>
  <c r="R287"/>
  <c r="P288"/>
  <c r="P287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6"/>
  <c r="BH246"/>
  <c r="BG246"/>
  <c r="BF246"/>
  <c r="T246"/>
  <c r="R246"/>
  <c r="P246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1" r="L90"/>
  <c r="AM90"/>
  <c r="AM89"/>
  <c r="L89"/>
  <c r="AM87"/>
  <c r="L87"/>
  <c r="L85"/>
  <c r="L84"/>
  <c i="2" r="BK173"/>
  <c r="J168"/>
  <c r="BK159"/>
  <c r="BK155"/>
  <c r="BK151"/>
  <c r="BK147"/>
  <c r="BK137"/>
  <c r="BK132"/>
  <c r="BK127"/>
  <c i="1" r="AS94"/>
  <c i="2" r="J282"/>
  <c r="J277"/>
  <c r="J272"/>
  <c r="J268"/>
  <c r="J259"/>
  <c r="J255"/>
  <c r="J251"/>
  <c r="J246"/>
  <c r="J238"/>
  <c r="J233"/>
  <c r="J229"/>
  <c r="J224"/>
  <c r="BK219"/>
  <c r="BK207"/>
  <c i="3" r="BK183"/>
  <c r="BK173"/>
  <c r="J130"/>
  <c r="J183"/>
  <c r="J173"/>
  <c r="BK165"/>
  <c r="BK160"/>
  <c r="BK157"/>
  <c r="BK153"/>
  <c r="BK149"/>
  <c r="BK145"/>
  <c r="BK142"/>
  <c r="BK138"/>
  <c r="BK134"/>
  <c r="BK127"/>
  <c i="2" r="J263"/>
  <c r="BK259"/>
  <c r="J219"/>
  <c r="J214"/>
  <c r="J207"/>
  <c r="BK202"/>
  <c r="J202"/>
  <c r="BK199"/>
  <c r="J199"/>
  <c r="BK194"/>
  <c r="J194"/>
  <c r="BK191"/>
  <c r="J191"/>
  <c r="BK186"/>
  <c r="J186"/>
  <c r="BK177"/>
  <c r="J177"/>
  <c r="J173"/>
  <c r="BK168"/>
  <c r="BK163"/>
  <c r="J163"/>
  <c r="J159"/>
  <c r="J155"/>
  <c r="J151"/>
  <c r="J147"/>
  <c r="J137"/>
  <c r="J132"/>
  <c r="J127"/>
  <c r="BK293"/>
  <c r="J293"/>
  <c r="BK288"/>
  <c r="J288"/>
  <c r="BK282"/>
  <c r="BK277"/>
  <c r="BK272"/>
  <c r="BK268"/>
  <c r="BK263"/>
  <c r="BK255"/>
  <c r="BK251"/>
  <c r="BK246"/>
  <c r="BK238"/>
  <c r="BK233"/>
  <c r="BK229"/>
  <c r="BK224"/>
  <c r="BK214"/>
  <c i="3" r="J187"/>
  <c r="BK178"/>
  <c r="BK169"/>
  <c r="J127"/>
  <c r="BK187"/>
  <c r="J178"/>
  <c r="J169"/>
  <c r="J165"/>
  <c r="J160"/>
  <c r="J157"/>
  <c r="J153"/>
  <c r="J149"/>
  <c r="J145"/>
  <c r="J142"/>
  <c r="J138"/>
  <c r="J134"/>
  <c r="BK130"/>
  <c i="2" l="1" r="P126"/>
  <c r="T126"/>
  <c r="P213"/>
  <c r="R213"/>
  <c r="BK245"/>
  <c r="J245"/>
  <c r="J100"/>
  <c r="R245"/>
  <c r="BK271"/>
  <c r="J271"/>
  <c r="J101"/>
  <c r="R271"/>
  <c i="3" r="R126"/>
  <c r="R125"/>
  <c r="P141"/>
  <c r="P137"/>
  <c r="R141"/>
  <c r="R137"/>
  <c r="BK164"/>
  <c r="J164"/>
  <c r="J102"/>
  <c r="R164"/>
  <c i="2" r="BK126"/>
  <c r="J126"/>
  <c r="J98"/>
  <c r="R126"/>
  <c r="R125"/>
  <c r="R124"/>
  <c r="BK213"/>
  <c r="J213"/>
  <c r="J99"/>
  <c r="T213"/>
  <c r="P245"/>
  <c r="T245"/>
  <c r="P271"/>
  <c r="T271"/>
  <c i="3" r="BK126"/>
  <c r="P126"/>
  <c r="P125"/>
  <c r="T126"/>
  <c r="T125"/>
  <c r="BK141"/>
  <c r="J141"/>
  <c r="J101"/>
  <c r="T141"/>
  <c r="T137"/>
  <c r="P164"/>
  <c r="T164"/>
  <c r="BK182"/>
  <c r="J182"/>
  <c r="J104"/>
  <c r="P182"/>
  <c r="R182"/>
  <c r="T182"/>
  <c i="2" r="BK287"/>
  <c r="J287"/>
  <c r="J102"/>
  <c i="3" r="BK133"/>
  <c r="J133"/>
  <c r="J99"/>
  <c r="BK177"/>
  <c r="J177"/>
  <c r="J103"/>
  <c i="2" r="BK292"/>
  <c r="J292"/>
  <c r="J104"/>
  <c i="3" r="BK137"/>
  <c r="J137"/>
  <c r="J100"/>
  <c r="E85"/>
  <c r="F92"/>
  <c r="J118"/>
  <c r="BE130"/>
  <c r="BE134"/>
  <c r="BE138"/>
  <c r="BE142"/>
  <c r="BE145"/>
  <c r="BE149"/>
  <c r="BE153"/>
  <c r="BE157"/>
  <c r="BE160"/>
  <c r="BE165"/>
  <c r="BE173"/>
  <c r="BE187"/>
  <c r="BE127"/>
  <c r="BE169"/>
  <c r="BE178"/>
  <c r="BE183"/>
  <c i="2" r="BE214"/>
  <c r="BE224"/>
  <c r="BE229"/>
  <c r="BE233"/>
  <c r="BE238"/>
  <c r="BE246"/>
  <c r="BE251"/>
  <c r="BE255"/>
  <c r="BE259"/>
  <c r="BE263"/>
  <c r="BE268"/>
  <c r="BE272"/>
  <c r="BE277"/>
  <c r="BE282"/>
  <c r="BE288"/>
  <c r="BE293"/>
  <c r="E85"/>
  <c r="J89"/>
  <c r="F92"/>
  <c r="J92"/>
  <c r="BE127"/>
  <c r="BE132"/>
  <c r="BE137"/>
  <c r="BE147"/>
  <c r="BE151"/>
  <c r="BE155"/>
  <c r="BE159"/>
  <c r="BE163"/>
  <c r="BE168"/>
  <c r="BE173"/>
  <c r="BE177"/>
  <c r="BE186"/>
  <c r="BE191"/>
  <c r="BE194"/>
  <c r="BE199"/>
  <c r="BE202"/>
  <c r="BE207"/>
  <c r="BE219"/>
  <c r="J34"/>
  <c i="1" r="AW95"/>
  <c i="2" r="F34"/>
  <c i="1" r="BA95"/>
  <c i="2" r="F36"/>
  <c i="1" r="BC95"/>
  <c i="3" r="F36"/>
  <c i="1" r="BC96"/>
  <c i="3" r="F34"/>
  <c i="1" r="BA96"/>
  <c i="3" r="F37"/>
  <c i="1" r="BD96"/>
  <c i="2" r="F37"/>
  <c i="1" r="BD95"/>
  <c i="2" r="F35"/>
  <c i="1" r="BB95"/>
  <c i="3" r="J34"/>
  <c i="1" r="AW96"/>
  <c i="3" r="F35"/>
  <c i="1" r="BB96"/>
  <c i="3" l="1" r="P124"/>
  <c i="1" r="AU96"/>
  <c i="2" r="T125"/>
  <c r="T124"/>
  <c i="3" r="T124"/>
  <c r="BK125"/>
  <c r="BK124"/>
  <c r="J124"/>
  <c r="R124"/>
  <c i="2" r="P125"/>
  <c r="P124"/>
  <c i="1" r="AU95"/>
  <c i="2" r="BK125"/>
  <c r="J125"/>
  <c r="J97"/>
  <c r="BK291"/>
  <c r="J291"/>
  <c r="J103"/>
  <c i="3" r="J126"/>
  <c r="J98"/>
  <c r="J30"/>
  <c i="1" r="AG96"/>
  <c i="2" r="J33"/>
  <c i="1" r="AV95"/>
  <c r="AT95"/>
  <c r="BD94"/>
  <c r="W33"/>
  <c r="BC94"/>
  <c r="W32"/>
  <c r="BA94"/>
  <c r="W30"/>
  <c i="3" r="F33"/>
  <c i="1" r="AZ96"/>
  <c i="2" r="F33"/>
  <c i="1" r="AZ95"/>
  <c r="BB94"/>
  <c r="W31"/>
  <c i="3" r="J33"/>
  <c i="1" r="AV96"/>
  <c r="AT96"/>
  <c r="AN96"/>
  <c i="2" l="1" r="BK124"/>
  <c r="J124"/>
  <c r="J96"/>
  <c i="3" r="J96"/>
  <c r="J125"/>
  <c r="J97"/>
  <c r="J39"/>
  <c i="1" r="AU94"/>
  <c r="AY94"/>
  <c r="AX94"/>
  <c r="AZ94"/>
  <c r="W29"/>
  <c r="AW94"/>
  <c r="AK30"/>
  <c i="2" l="1" r="J30"/>
  <c i="1" r="AG95"/>
  <c r="AG94"/>
  <c r="AK26"/>
  <c r="AV94"/>
  <c r="AK29"/>
  <c r="AK35"/>
  <c i="2" l="1" r="J39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<sst xmlns="http://schemas.openxmlformats.org/spreadsheetml/2006/main">
  <si>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</si>
  <si>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</si>
  <si>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</si>
  <si>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</si>
  <si>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</si>
  <si>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{01fb14a1-fe3a-45ce-bd1c-ac7882b19f15}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</si>
  <si>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</si>
  <si>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</si>
  <si>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</si>
  <si>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</si>
  <si>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</si>
  <si>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</si>
  <si>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</si>
  <si>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</si>
  <si>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123478OST_URS_2024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</si>
  <si>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</si>
  <si>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</si>
  <si>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Odpad Nosislav - oprava zaústění</t>
  </si>
  <si>
    <t>KSO:</t>
  </si>
  <si>
    <t>CC-CZ:</t>
  </si>
  <si>
    <t>Místo:</t>
  </si>
  <si>
    <t>Nosislav</t>
  </si>
  <si>
    <t>Datum:</t>
  </si>
  <si>
    <t>18. 9. 2023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</si>
  <si>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</si>
  <si>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</si>
  <si>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</si>
  <si>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</si>
  <si>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</si>
  <si>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</si>
  <si>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</si>
  <si>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</si>
  <si>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</si>
  <si>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</si>
  <si>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</si>
  <si>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</si>
  <si>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</si>
  <si>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</si>
  <si>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</si>
  <si>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</si>
  <si>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</si>
  <si>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</si>
  <si>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</si>
  <si>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</si>
  <si>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</si>
  <si>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</si>
  <si>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</si>
  <si>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</si>
  <si>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</si>
  <si>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</si>
  <si>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</si>
  <si>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</si>
  <si>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</si>
  <si>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</si>
  <si>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</si>
  <si>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</si>
  <si>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</si>
  <si>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</si>
  <si>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</si>
  <si>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</si>
  <si>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</si>
  <si>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</si>
  <si>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</si>
  <si>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</si>
  <si>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</si>
  <si>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</si>
  <si>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</si>
  <si>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</si>
  <si>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</si>
  <si>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</si>
  <si>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</si>
  <si>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</si>
  <si>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</si>
  <si>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</si>
  <si>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</si>
  <si>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</si>
  <si>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</si>
  <si>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</si>
  <si>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</si>
  <si>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</si>
  <si>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</si>
  <si>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</si>
  <si>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zaústění</t>
  </si>
  <si>
    <t>STA</t>
  </si>
  <si>
    <t>1</t>
  </si>
  <si>
    <t>{b3d3c0dc-394a-4bb2-8877-f5ee5ea99fd7}</t>
  </si>
  <si>
    <t>2</t>
  </si>
  <si>
    <t>SO 00</t>
  </si>
  <si>
    <t>VRN</t>
  </si>
  <si>
    <t>{0a42a2b9-dd35-41b4-97bc-4cab3000149a}</t>
  </si>
  <si>
    <t>KRYCÍ LIST SOUPISU PRACÍ</t>
  </si>
  <si>
    <t>Objekt:</t>
  </si>
  <si>
    <t>SO 01 - Oprava zaústění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</si>
  <si>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</si>
  <si>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</si>
  <si>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</si>
  <si>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</si>
  <si>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</si>
  <si>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</si>
  <si>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</si>
  <si>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</si>
  <si>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</si>
  <si>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</si>
  <si>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</si>
  <si>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</si>
  <si>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</si>
  <si>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</si>
  <si>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</si>
  <si>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</si>
  <si>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</si>
  <si>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</si>
  <si>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</si>
  <si>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</si>
  <si>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</si>
  <si>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</si>
  <si>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</si>
  <si>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</si>
  <si>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</si>
  <si>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</si>
  <si>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</si>
  <si>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</si>
  <si>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</si>
  <si>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</si>
  <si>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</si>
  <si>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114203101</t>
  </si>
  <si>
    <t>Rozebrání dlažeb z lomového kamene nebo betonových tvárnic na sucho</t>
  </si>
  <si>
    <t>m3</t>
  </si>
  <si>
    <t>CS ÚRS 2024 01</t>
  </si>
  <si>
    <t>4</t>
  </si>
  <si>
    <t>-642909000</t>
  </si>
  <si>
    <t>PP</t>
  </si>
  <si>
    <t>Rozebrání dlažeb nebo záhozů s naložením na dopravní prostředek dlažeb z lomového kamene nebo betonových tvárnic na sucho nebo se spárami vyplněnými pískem nebo drnem</t>
  </si>
  <si>
    <t>Online PSC</t>
  </si>
  <si>
    <t>https://podminky.urs.cz/item/CS_URS_2024_01/114203101</t>
  </si>
  <si>
    <t>P</t>
  </si>
  <si>
    <t>Poznámka k položce:_x000d_
Rozebrání betonové dlažby v ploše výkopu pro stabilizační pas</t>
  </si>
  <si>
    <t>VV</t>
  </si>
  <si>
    <t>(3,1+1,5+3,1)*2,5*0,1</t>
  </si>
  <si>
    <t>114203103</t>
  </si>
  <si>
    <t>Rozebrání dlažeb z lomového kamene nebo betonových tvárnic do cementové malty</t>
  </si>
  <si>
    <t>-1771489995</t>
  </si>
  <si>
    <t>Rozebrání dlažeb nebo záhozů s naložením na dopravní prostředek dlažeb z lomového kamene nebo betonových tvárnic do cementové malty se spárami zalitými cementovou maltou</t>
  </si>
  <si>
    <t>https://podminky.urs.cz/item/CS_URS_2024_01/114203103</t>
  </si>
  <si>
    <t>Poznámka k položce:_x000d_
Odstranění původní kamenné dlažby do betonu</t>
  </si>
  <si>
    <t>"plocha odečtena z Autocadu"48,11*1,2*0,2</t>
  </si>
  <si>
    <t>3</t>
  </si>
  <si>
    <t>122251104</t>
  </si>
  <si>
    <t>Odkopávky a prokopávky nezapažené v hornině třídy těžitelnosti I skupiny 3 objem do 500 m3 strojně</t>
  </si>
  <si>
    <t>365352340</t>
  </si>
  <si>
    <t>Odkopávky a prokopávky nezapažené strojně v hornině třídy těžitelnosti I skupiny 3 přes 100 do 500 m3</t>
  </si>
  <si>
    <t>https://podminky.urs.cz/item/CS_URS_2024_01/122251104</t>
  </si>
  <si>
    <t xml:space="preserve">"plochy odečteny z Autocadu" </t>
  </si>
  <si>
    <t>"pas" (45,61*2,1)+(4*4,1*((0,3+3,64)/2))+(2*(0,3*1,5))+(4*2,17*3,64)+(4*1,89*(3,64/2))</t>
  </si>
  <si>
    <t>"zához" 1,6*20</t>
  </si>
  <si>
    <t>"rovnanina" ((145,49-16,55)*1,2*0,6)+((23,83-2,03)*1,1*0,8)</t>
  </si>
  <si>
    <t>"-betonová dlažba na sucho" - ((3,1+1,5+3,1)*2,5)*0,1</t>
  </si>
  <si>
    <t>"-kamenná dlažba do betonu" - 48,11*1,2*0,2</t>
  </si>
  <si>
    <t>Součet</t>
  </si>
  <si>
    <t>153111114</t>
  </si>
  <si>
    <t>Příčné řezání ocelových zaberaněných štětovnic z terénu</t>
  </si>
  <si>
    <t>kus</t>
  </si>
  <si>
    <t>-277099733</t>
  </si>
  <si>
    <t>Úprava ocelových štětovnic pro štětové stěny řezání z terénu, štětovnic zaberaněných příčné</t>
  </si>
  <si>
    <t>https://podminky.urs.cz/item/CS_URS_2024_01/153111114</t>
  </si>
  <si>
    <t>20/0,4</t>
  </si>
  <si>
    <t>5</t>
  </si>
  <si>
    <t>153112111</t>
  </si>
  <si>
    <t>Nastražení ocelových štětovnic dl do 10 m ve standardních podmínkách z terénu</t>
  </si>
  <si>
    <t>m2</t>
  </si>
  <si>
    <t>-577689184</t>
  </si>
  <si>
    <t>Zřízení beraněných stěn z ocelových štětovnic z terénu nastražení štětovnic ve standardních podmínkách, délky do 10 m</t>
  </si>
  <si>
    <t>https://podminky.urs.cz/item/CS_URS_2024_01/153112111</t>
  </si>
  <si>
    <t>6*20</t>
  </si>
  <si>
    <t>6</t>
  </si>
  <si>
    <t>153112122</t>
  </si>
  <si>
    <t>Zaberanění ocelových štětovnic na dl do 8 m ve standardních podmínkách z terénu</t>
  </si>
  <si>
    <t>-893863508</t>
  </si>
  <si>
    <t>Zřízení beraněných stěn z ocelových štětovnic z terénu zaberanění štětovnic ve standardních podmínkách, délky do 8 m</t>
  </si>
  <si>
    <t>https://podminky.urs.cz/item/CS_URS_2024_01/153112122</t>
  </si>
  <si>
    <t>3,4*20</t>
  </si>
  <si>
    <t>7</t>
  </si>
  <si>
    <t>M</t>
  </si>
  <si>
    <t>R01</t>
  </si>
  <si>
    <t>ŠTĚTOVNICE 6 m</t>
  </si>
  <si>
    <t>KS</t>
  </si>
  <si>
    <t>8</t>
  </si>
  <si>
    <t>2144264323</t>
  </si>
  <si>
    <t>ŠTĚTOVNICE</t>
  </si>
  <si>
    <t>Poznámka k položce:_x000d_
Dodávka materiálu - štětovnice IIIn v délce 6 m</t>
  </si>
  <si>
    <t>162751117</t>
  </si>
  <si>
    <t>Vodorovné přemístění přes 9 000 do 10000 m výkopku/sypaniny z horniny třídy těžitelnosti I skupiny 1 až 3</t>
  </si>
  <si>
    <t>414929341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</si>
  <si>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</si>
  <si>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</si>
  <si>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Poznámka k položce:_x000d_
Předpoklad uložení jako inertní odpad na skládku v Žabčicích</t>
  </si>
  <si>
    <t>304,893-139,096</t>
  </si>
  <si>
    <t>9</t>
  </si>
  <si>
    <t>162751119</t>
  </si>
  <si>
    <t>Příplatek k vodorovnému přemístění výkopku/sypaniny z horniny třídy těžitelnosti I skupiny 1 až 3 ZKD 1000 m přes 10000 m</t>
  </si>
  <si>
    <t>1994053879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</si>
  <si>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</si>
  <si>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</si>
  <si>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2*(304,893-139,096)</t>
  </si>
  <si>
    <t>10</t>
  </si>
  <si>
    <t>167151111</t>
  </si>
  <si>
    <t>Nakládání výkopku z hornin třídy těžitelnosti I skupiny 1 až 3 přes 100 m3</t>
  </si>
  <si>
    <t>1856130872</t>
  </si>
  <si>
    <t>Nakládání, skládání a překládání neulehlého výkopku nebo sypaniny strojně nakládání, množství přes 100 m3, z hornin třídy těžitelnosti I, skupiny 1 až 3</t>
  </si>
  <si>
    <t>https://podminky.urs.cz/item/CS_URS_2024_01/167151111</t>
  </si>
  <si>
    <t>11</t>
  </si>
  <si>
    <t>174151101</t>
  </si>
  <si>
    <t>Zásyp jam, šachet rýh nebo kolem objektů sypaninou se zhutněním</t>
  </si>
  <si>
    <t>-412653711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</si>
  <si>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</si>
  <si>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</si>
  <si>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"plochy odečteny z autocadu"</t>
  </si>
  <si>
    <t>"výkop pro pas"174,363</t>
  </si>
  <si>
    <t>"pas" -(29,76*0,5)-(1,35*2,1)</t>
  </si>
  <si>
    <t>"betonová dlažba na sucho"-(3,1+1,5+3,1)*2,5*0,2</t>
  </si>
  <si>
    <t>"rovnanina" -(16,55*1,2*0,6)-(2,03*1,1*0,8)</t>
  </si>
  <si>
    <t>181411121</t>
  </si>
  <si>
    <t>Založení lučního trávníku výsevem pl do 1000 m2 v rovině a ve svahu do 1:5</t>
  </si>
  <si>
    <t>-552368061</t>
  </si>
  <si>
    <t>Založení trávníku na půdě předem připravené plochy do 1000 m2 výsevem včetně utažení lučního v rovině nebo na svahu do 1:5</t>
  </si>
  <si>
    <t>https://podminky.urs.cz/item/CS_URS_2024_01/181411121</t>
  </si>
  <si>
    <t>Poznámka k položce:_x000d_
Osetí ploch po skončení prací (přístupové trasy a mezideponie)</t>
  </si>
  <si>
    <t>350+410</t>
  </si>
  <si>
    <t>13</t>
  </si>
  <si>
    <t>00572100</t>
  </si>
  <si>
    <t>osivo jetelotráva intenzivní víceletá</t>
  </si>
  <si>
    <t>kg</t>
  </si>
  <si>
    <t>-814584659</t>
  </si>
  <si>
    <t>760*0,02 'Přepočtené koeficientem množství</t>
  </si>
  <si>
    <t>14</t>
  </si>
  <si>
    <t>181411123</t>
  </si>
  <si>
    <t>Založení lučního trávníku výsevem pl do 1000 m2 ve svahu přes 1:2 do 1:1</t>
  </si>
  <si>
    <t>-1867413115</t>
  </si>
  <si>
    <t>Založení trávníku na půdě předem připravené plochy do 1000 m2 výsevem včetně utažení lučního na svahu přes 1:2 do 1:1</t>
  </si>
  <si>
    <t>https://podminky.urs.cz/item/CS_URS_2024_01/181411123</t>
  </si>
  <si>
    <t>"plocha odečtena z AutoCadu"</t>
  </si>
  <si>
    <t>26,72*1,2</t>
  </si>
  <si>
    <t>15</t>
  </si>
  <si>
    <t>-614975379</t>
  </si>
  <si>
    <t>32,064*0,02 'Přepočtené koeficientem množství</t>
  </si>
  <si>
    <t>16</t>
  </si>
  <si>
    <t>181951111</t>
  </si>
  <si>
    <t>Úprava pláně v hornině třídy těžitelnosti I skupiny 1 až 3 bez zhutnění strojně</t>
  </si>
  <si>
    <t>-1461497027</t>
  </si>
  <si>
    <t>Úprava pláně vyrovnáním výškových rozdílů strojně v hornině třídy těžitelnosti I, skupiny 1 až 3 bez zhutnění</t>
  </si>
  <si>
    <t>https://podminky.urs.cz/item/CS_URS_2024_01/181951111</t>
  </si>
  <si>
    <t>Poznámka k položce:_x000d_
Úprava ploch po skončení prací (přístupové trasy a mezideponie)</t>
  </si>
  <si>
    <t>17</t>
  </si>
  <si>
    <t>182151111</t>
  </si>
  <si>
    <t>Svahování v zářezech v hornině třídy těžitelnosti I skupiny 1 až 3 strojně</t>
  </si>
  <si>
    <t>-345409493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</si>
  <si>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</si>
  <si>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https://podminky.urs.cz/item/CS_URS_2024_01/182151111</t>
  </si>
  <si>
    <t>Poznámka k položce:_x000d_
Plynulé navázání opevnění na stávající terén</t>
  </si>
  <si>
    <t>Svislé a kompletní konstrukce</t>
  </si>
  <si>
    <t>18</t>
  </si>
  <si>
    <t>321321116</t>
  </si>
  <si>
    <t>Konstrukce vodních staveb ze ŽB mrazuvzdorného tř. C 30/37</t>
  </si>
  <si>
    <t>1221371874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</si>
  <si>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</si>
  <si>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https://podminky.urs.cz/item/CS_URS_2024_01/321321116</t>
  </si>
  <si>
    <t>Poznámka k položce:_x000d_
Stabilizační pas</t>
  </si>
  <si>
    <t>"plocha odečtena z autocadu" 29,76*0,5</t>
  </si>
  <si>
    <t>19</t>
  </si>
  <si>
    <t>321351010</t>
  </si>
  <si>
    <t>Bednění konstrukcí vodních staveb rovinné - zřízení</t>
  </si>
  <si>
    <t>-280938094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</si>
  <si>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</t>
  </si>
  <si>
    <t>https://podminky.urs.cz/item/CS_URS_2024_01/321351010</t>
  </si>
  <si>
    <t>"plochy odečteny z cadu"</t>
  </si>
  <si>
    <t>((29,76*2)+(3,75*0,5*2)+(11,35*0,5))+(13,45*0,1*2)+(1,5*0,1*2)</t>
  </si>
  <si>
    <t>20</t>
  </si>
  <si>
    <t>321352010</t>
  </si>
  <si>
    <t>Bednění konstrukcí vodních staveb rovinné - odstranění</t>
  </si>
  <si>
    <t>-1107533878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</si>
  <si>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</si>
  <si>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</si>
  <si>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R02</t>
  </si>
  <si>
    <t xml:space="preserve">Trojhranná lišta dutá 20 mm do bednění </t>
  </si>
  <si>
    <t>m</t>
  </si>
  <si>
    <t>3734804</t>
  </si>
  <si>
    <t xml:space="preserve">Trojhranná lišta dutá 20 mm, opakovaně použitelná trojhranná lišta z odolného PVC  s otvory pro hřebíky. Použití k tvorbě pohledových hran s úhlem 45 ° na betonových konstrukcích. Dodávka i montáž.
</t>
  </si>
  <si>
    <t>Poznámka k položce:_x000d_
Lišta do bednění pro zkosení pohledových hran betonu</t>
  </si>
  <si>
    <t>13,35*2+2*0,5</t>
  </si>
  <si>
    <t>22</t>
  </si>
  <si>
    <t>321366111</t>
  </si>
  <si>
    <t>Výztuž železobetonových konstrukcí vodních staveb z oceli 10 505 D do 12 mm</t>
  </si>
  <si>
    <t>t</t>
  </si>
  <si>
    <t>1608461343</t>
  </si>
  <si>
    <t xml:space="preserve"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</t>
  </si>
  <si>
    <t>https://podminky.urs.cz/item/CS_URS_2024_01/321366111</t>
  </si>
  <si>
    <t>Poznámka k položce:_x000d_
Vázaná vyztuž profil R10 délky 1580 mm, 220 ks</t>
  </si>
  <si>
    <t>1,58*220*0,617/1000</t>
  </si>
  <si>
    <t>23</t>
  </si>
  <si>
    <t>321368211</t>
  </si>
  <si>
    <t>Výztuž železobetonových konstrukcí vodních staveb ze svařovaných sítí</t>
  </si>
  <si>
    <t>-1827860488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</si>
  <si>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</t>
  </si>
  <si>
    <t>https://podminky.urs.cz/item/CS_URS_2024_01/321368211</t>
  </si>
  <si>
    <t>Poznámka k položce:_x000d_
Kari síť 10/100/100, 12 ks</t>
  </si>
  <si>
    <t>"plocha ocečtena z autocadu"</t>
  </si>
  <si>
    <t>"plocha navýšena o ztratné 20%)"</t>
  </si>
  <si>
    <t xml:space="preserve"> 28,11*1,2*2*12,34/1000</t>
  </si>
  <si>
    <t>Vodorovné konstrukce</t>
  </si>
  <si>
    <t>24</t>
  </si>
  <si>
    <t>451571111</t>
  </si>
  <si>
    <t>Lože pod dlažby ze štěrkopísku vrstva tl do 100 mm</t>
  </si>
  <si>
    <t>1849053587</t>
  </si>
  <si>
    <t>Lože pod dlažby ze štěrkopísků, tl. vrstvy do 100 mm</t>
  </si>
  <si>
    <t>https://podminky.urs.cz/item/CS_URS_2024_01/451571111</t>
  </si>
  <si>
    <t>Poznámka k položce:_x000d_
Podsyp pro znovuuložení rozebrané původní dlažby.</t>
  </si>
  <si>
    <t>(3,1+1,5+3,1)*2,5</t>
  </si>
  <si>
    <t>25</t>
  </si>
  <si>
    <t>457312811</t>
  </si>
  <si>
    <t>Těsnící vrstva z betonu mrazuvzdorného tř. C 25/30 tl do 100 mm</t>
  </si>
  <si>
    <t>-417003087</t>
  </si>
  <si>
    <t>Těsnicí nebo opevňovací vrstva z prostého betonu pro prostředí s mrazovými cykly tř. C 25/30, tl. vrstvy 100 mm</t>
  </si>
  <si>
    <t>https://podminky.urs.cz/item/CS_URS_2024_01/457312811</t>
  </si>
  <si>
    <t>13,45*1,5</t>
  </si>
  <si>
    <t>26</t>
  </si>
  <si>
    <t>462514161</t>
  </si>
  <si>
    <t>Zához z lomového kamene neupraveného provedený ze břehu nebo z lešení, do sucha nebo do vody záhozového, hmotnost jednotlivých kamenů přes 500 kg bez výplně mezer</t>
  </si>
  <si>
    <t>-1316334490</t>
  </si>
  <si>
    <t>https://podminky.urs.cz/item/CS_URS_2024_01/462514161</t>
  </si>
  <si>
    <t>"plocha odečtena z autocadu" 1,6*20</t>
  </si>
  <si>
    <t>27</t>
  </si>
  <si>
    <t>463211153</t>
  </si>
  <si>
    <t>Rovnanina objemu přes 3 m3 z lomového kamene tříděného hmotnosti přes 200 do 500 kg s urovnáním líce</t>
  </si>
  <si>
    <t>-619696410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</si>
  <si>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</si>
  <si>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https://podminky.urs.cz/item/CS_URS_2024_01/463211153</t>
  </si>
  <si>
    <t>"plocha odečtena z autocadu" 145,49*1,2*0,6</t>
  </si>
  <si>
    <t>28</t>
  </si>
  <si>
    <t>465921112</t>
  </si>
  <si>
    <t>Kladení dlažby z betonových desek tl do 100 mm hmotnosti do 90 kg s vyplněním spár drnem</t>
  </si>
  <si>
    <t>-1903773687</t>
  </si>
  <si>
    <t>Kladení dlažby z betonových desek a tvárnic na sucho hmotnosti jednotlivých desek nebo tvárnic do 90 kg s vyplněním spár těženým kamenivem, drnem nebo ornicí s osetím, tl. desek do 100 mm</t>
  </si>
  <si>
    <t>https://podminky.urs.cz/item/CS_URS_2024_01/465921112</t>
  </si>
  <si>
    <t xml:space="preserve">Poznámka k položce:_x000d_
Jedná se o znovuuložení rozebrané původní dlažby. Materiál bude použit původní. </t>
  </si>
  <si>
    <t>29</t>
  </si>
  <si>
    <t>R03</t>
  </si>
  <si>
    <t>Rovnanina na štět 500 kg</t>
  </si>
  <si>
    <t>1239569014</t>
  </si>
  <si>
    <t>"plocha odečtena z autocadu" 23,83*1,1*0,8</t>
  </si>
  <si>
    <t>997</t>
  </si>
  <si>
    <t>Přesun sutě</t>
  </si>
  <si>
    <t>30</t>
  </si>
  <si>
    <t>R4</t>
  </si>
  <si>
    <t>Poplatek za uložení stavebního odpadu na recyklační skládce (skládkovné) směsného stavebního a demoličního kód odpadu 17 09 04</t>
  </si>
  <si>
    <t>-465711735</t>
  </si>
  <si>
    <t>Poplatek za uložení stavebního odpadu na recyklační skládce (skládkovné) směsného stavebního a demoličního zatříděného do Katalogu odpadů pod kódem 17 09 04</t>
  </si>
  <si>
    <t>https://podminky.urs.cz/item/CS_URS_2024_01/R4</t>
  </si>
  <si>
    <t>Poznámka k položce:_x000d_
Odpad z demolice původní dlažby. Předpoklad uložení jako inertní odpad na skládku v Žabčicích.</t>
  </si>
  <si>
    <t>"plocha odečtena z cadu"48,11*1,2*0,2*2,7</t>
  </si>
  <si>
    <t>31</t>
  </si>
  <si>
    <t>997321511</t>
  </si>
  <si>
    <t>Vodorovná doprava suti a vybouraných hmot po suchu do 1 km</t>
  </si>
  <si>
    <t>-87145569</t>
  </si>
  <si>
    <t>Vodorovná doprava suti a vybouraných hmot bez naložení, s vyložením a hrubým urovnáním po suchu, na vzdálenost do 1 km</t>
  </si>
  <si>
    <t>https://podminky.urs.cz/item/CS_URS_2024_01/997321511</t>
  </si>
  <si>
    <t>Poznámka k položce:_x000d_
Odpad z demolice původní dlažby.</t>
  </si>
  <si>
    <t>32</t>
  </si>
  <si>
    <t>997321519</t>
  </si>
  <si>
    <t>Příplatek ZKD 1 km vodorovné dopravy suti a vybouraných hmot po suchu</t>
  </si>
  <si>
    <t>-780113027</t>
  </si>
  <si>
    <t>Vodorovná doprava suti a vybouraných hmot bez naložení, s vyložením a hrubým urovnáním po suchu, na vzdálenost Příplatek k cenám za každý další i započatý 1 km přes 1 km</t>
  </si>
  <si>
    <t>https://podminky.urs.cz/item/CS_URS_2024_01/997321519</t>
  </si>
  <si>
    <t>"plocha odečtena z cadu"(48,11*1,2*0,2)*2,7*11</t>
  </si>
  <si>
    <t>998</t>
  </si>
  <si>
    <t>Přesun hmot</t>
  </si>
  <si>
    <t>33</t>
  </si>
  <si>
    <t>998332011</t>
  </si>
  <si>
    <t>Přesun hmot pro úpravy vodních toků a kanály</t>
  </si>
  <si>
    <t>1966507013</t>
  </si>
  <si>
    <t>Přesun hmot pro úpravy vodních toků a kanály, hráze rybníků apod. dopravní vzdálenost do 500 m</t>
  </si>
  <si>
    <t>https://podminky.urs.cz/item/CS_URS_2024_01/998332011</t>
  </si>
  <si>
    <t>Práce a dodávky M</t>
  </si>
  <si>
    <t>46-M</t>
  </si>
  <si>
    <t>Zemní práce při extr.mont.pracích</t>
  </si>
  <si>
    <t>34</t>
  </si>
  <si>
    <t>R5</t>
  </si>
  <si>
    <t>Poplatek za uložení zeminy na recyklační skládce (skládkovné) kód odpadu 17 05 04</t>
  </si>
  <si>
    <t>64</t>
  </si>
  <si>
    <t>1858838062</t>
  </si>
  <si>
    <t>Poplatek (skládkovné) za uložení zeminy na recyklační skládce zatříděné do Katalogu odpadů pod kódem 17 05 04</t>
  </si>
  <si>
    <t>https://podminky.urs.cz/item/CS_URS_2024_01/R5</t>
  </si>
  <si>
    <t>Poznámka k položce:_x000d_
Předpoklad uložení jako inertní odpad (170504) na skládku v Žabčicích</t>
  </si>
  <si>
    <t>(304,893-139,096)*2,1</t>
  </si>
  <si>
    <t>SO 00 - VRN</t>
  </si>
  <si>
    <t xml:space="preserve">    9 - Ostatní konstrukce a práce, bourání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</si>
  <si>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</si>
  <si>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</si>
  <si>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</si>
  <si>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</si>
  <si>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VRN9 - Ostatní náklady</t>
  </si>
  <si>
    <t>115101203</t>
  </si>
  <si>
    <t>Čerpání vody na dopravní výšku do 10 m průměrný přítok přes 1 000 do 2 000 l/min</t>
  </si>
  <si>
    <t>hod</t>
  </si>
  <si>
    <t>-39232615</t>
  </si>
  <si>
    <t>Čerpání vody na dopravní výšku do 10 m s uvažovaným průměrným přítokem přes 1 000 do 2 000 l/min</t>
  </si>
  <si>
    <t>https://podminky.urs.cz/item/CS_URS_2024_01/115101203</t>
  </si>
  <si>
    <t>115101303</t>
  </si>
  <si>
    <t>Pohotovost čerpací soupravy pro dopravní výšku do 10 m přítok přes 1 000 do 2 000 l/min</t>
  </si>
  <si>
    <t>den</t>
  </si>
  <si>
    <t>-956846467</t>
  </si>
  <si>
    <t>Pohotovost záložní čerpací soupravy pro dopravní výšku do 10 m s uvažovaným průměrným přítokem přes 1 000 do 2 000 l/min</t>
  </si>
  <si>
    <t>https://podminky.urs.cz/item/CS_URS_2024_01/115101303</t>
  </si>
  <si>
    <t>Ostatní konstrukce a práce, bourání</t>
  </si>
  <si>
    <t>Čištění vozovek podkladu nebo krytu betonového nebo živičného</t>
  </si>
  <si>
    <t>kpl</t>
  </si>
  <si>
    <t>1786788580</t>
  </si>
  <si>
    <t>Poznámka k položce:_x000d_
Přístupové komunikace budou udržovány v čistém stavu - jakékoli zněčištění v důsledku prací bude průběžně odstraňováno</t>
  </si>
  <si>
    <t>Vedlejší rozpočtové náklady</t>
  </si>
  <si>
    <t>Zajímkování a zahrázkování</t>
  </si>
  <si>
    <t>390965255</t>
  </si>
  <si>
    <t>Poznámka k položce:_x000d_
Zahrázkování části obvodu stavby jako doplněk k jímce z ocelových štětovnic</t>
  </si>
  <si>
    <t>VRN1</t>
  </si>
  <si>
    <t>Průzkumné, geodetické a projektové práce</t>
  </si>
  <si>
    <t>011303000</t>
  </si>
  <si>
    <t>Archeologická činnost bez rozlišení</t>
  </si>
  <si>
    <t>CS ÚRS 2023 02</t>
  </si>
  <si>
    <t>1024</t>
  </si>
  <si>
    <t>-1410063990</t>
  </si>
  <si>
    <t>https://podminky.urs.cz/item/CS_URS_2023_02/011303000</t>
  </si>
  <si>
    <t>012103000</t>
  </si>
  <si>
    <t>Geodetické práce před výstavbou</t>
  </si>
  <si>
    <t>1045266474</t>
  </si>
  <si>
    <t>https://podminky.urs.cz/item/CS_URS_2024_01/012103000</t>
  </si>
  <si>
    <t>Poznámka k položce:_x000d_
Vytyčení stavby (případně pozemků nebo provedení jiných geodetických prací) odborně způsobilou osobou v oboru zeměměřictví.</t>
  </si>
  <si>
    <t>012303000</t>
  </si>
  <si>
    <t>Geodetické práce po výstavbě</t>
  </si>
  <si>
    <t>soubor</t>
  </si>
  <si>
    <t>-1269836496</t>
  </si>
  <si>
    <t>https://podminky.urs.cz/item/CS_URS_2024_01/012303000</t>
  </si>
  <si>
    <t>Poznámka k položce:_x000d_
Zpracování a předání zaměření skutečného provedení stavby (2x paré + 1x v el. podobě a to i v editovatelném formátu dat, na běžném dat. nosiči)</t>
  </si>
  <si>
    <t>013254000</t>
  </si>
  <si>
    <t>Dokumentace skutečného provedení stavby</t>
  </si>
  <si>
    <t>1265971381</t>
  </si>
  <si>
    <t>https://podminky.urs.cz/item/CS_URS_2024_01/013254000</t>
  </si>
  <si>
    <t>Poznámka k položce:_x000d_
Zpracování a předání dokum. skutečného provedení stavby vč. fotodokumentace (2 paré + 1 v el. podobě a to i v editovatelných formátech dat, na běžném nosiči) v rozsahu odpovídajícím příslušným právním předpisům.</t>
  </si>
  <si>
    <t>013274000</t>
  </si>
  <si>
    <t>Pasportizace objektu před započetím prací</t>
  </si>
  <si>
    <t>793040229</t>
  </si>
  <si>
    <t>https://podminky.urs.cz/item/CS_URS_2024_01/013274000</t>
  </si>
  <si>
    <t>013294000</t>
  </si>
  <si>
    <t>Ostatní dokumentace</t>
  </si>
  <si>
    <t>-1085358054</t>
  </si>
  <si>
    <t>https://podminky.urs.cz/item/CS_URS_2024_01/013294000</t>
  </si>
  <si>
    <t>Poznámka k položce:_x000d_
Zpracování havarijního a povodňového plánu</t>
  </si>
  <si>
    <t>VRN3</t>
  </si>
  <si>
    <t>Zařízení staveniště</t>
  </si>
  <si>
    <t>030001000</t>
  </si>
  <si>
    <t>-1760082295</t>
  </si>
  <si>
    <t>https://podminky.urs.cz/item/CS_URS_2024_01/030001000</t>
  </si>
  <si>
    <t>Poznámka k položce:_x000d_
Zřízení staveniště, vybavení staveniště, úprava terénu po odstranění staveniště.</t>
  </si>
  <si>
    <t>034303000</t>
  </si>
  <si>
    <t>Dopravní značení na staveništi</t>
  </si>
  <si>
    <t>-1393834835</t>
  </si>
  <si>
    <t>https://podminky.urs.cz/item/CS_URS_2024_01/034303000</t>
  </si>
  <si>
    <t xml:space="preserve">Poznámka k položce:_x000d_
Zajištění DIO včetně dopravního značení dle potřeby. Položka obsahuje dodávku, montáž, demontáž značení a případnou úpravu ploch pro dočasné dopravní značení. _x000d_
Položka uvažuje s dopravním značením pro celé staveniště. _x000d_
V položce je zahrnuto i případné přesouvání dopravního značení při provádění stavby po úsecích. _x000d_
Položka obsahuje kompletní zajištění dopravní bezpečnosti stavby a to včetně případného zajištění ZUK a související inženýrské činnosti a poplatků. </t>
  </si>
  <si>
    <t>035103001</t>
  </si>
  <si>
    <t>Pronájem ploch</t>
  </si>
  <si>
    <t>-1069359450</t>
  </si>
  <si>
    <t>https://podminky.urs.cz/item/CS_URS_2024_01/035103001</t>
  </si>
  <si>
    <t>Poznámka k položce:_x000d_
Pronájem ploch pro přístup a mezideponii vytěžené zeminy a stavebního materiálu. Předjednány pozemky p. č. 1381/6, 1381/7, 1386/1, 1386/2, 1386/9, 1386/10 a 1386/12 v k. ú. Nosislav o celkové ploše cca 1100 m2.</t>
  </si>
  <si>
    <t>VRN6</t>
  </si>
  <si>
    <t>Územní vlivy</t>
  </si>
  <si>
    <t>062002000</t>
  </si>
  <si>
    <t>Ztížené dopravní podmínky</t>
  </si>
  <si>
    <t>-1568777498</t>
  </si>
  <si>
    <t>https://podminky.urs.cz/item/CS_URS_2024_01/062002000</t>
  </si>
  <si>
    <t>Poznámka k položce:_x000d_
Přístup je možný pouze z LB, této skutečnosti je nutné přispůsobit uvažovanou mechanizaci, případně uvažovat s vybudováním pomocné k-ce, např. sjezdu, nebo přejezdu.</t>
  </si>
  <si>
    <t>VRN9</t>
  </si>
  <si>
    <t>Ostatní náklady</t>
  </si>
  <si>
    <t>094002000</t>
  </si>
  <si>
    <t>Ostatní náklady související s výstavbou</t>
  </si>
  <si>
    <t>345290169</t>
  </si>
  <si>
    <t>https://podminky.urs.cz/item/CS_URS_2024_01/094002000</t>
  </si>
  <si>
    <t>Poznámka k položce:_x000d_
Opatření vyplívající z povodňového a havarijního plánu</t>
  </si>
  <si>
    <t>094104000</t>
  </si>
  <si>
    <t>Náklady na opatření BOZP</t>
  </si>
  <si>
    <t>1061413957</t>
  </si>
  <si>
    <t>https://podminky.urs.cz/item/CS_URS_2024_01/094104000</t>
  </si>
  <si>
    <t>Poznámka k položce:_x000d_
Opatření vyplývající z plánu BOZP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</si>
</sst>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4203101" TargetMode="External" /><Relationship Id="rId2" Type="http://schemas.openxmlformats.org/officeDocument/2006/relationships/hyperlink" Target="https://podminky.urs.cz/item/CS_URS_2024_01/114203103" TargetMode="External" /><Relationship Id="rId3" Type="http://schemas.openxmlformats.org/officeDocument/2006/relationships/hyperlink" Target="https://podminky.urs.cz/item/CS_URS_2024_01/122251104" TargetMode="External" /><Relationship Id="rId4" Type="http://schemas.openxmlformats.org/officeDocument/2006/relationships/hyperlink" Target="https://podminky.urs.cz/item/CS_URS_2024_01/153111114" TargetMode="External" /><Relationship Id="rId5" Type="http://schemas.openxmlformats.org/officeDocument/2006/relationships/hyperlink" Target="https://podminky.urs.cz/item/CS_URS_2024_01/153112111" TargetMode="External" /><Relationship Id="rId6" Type="http://schemas.openxmlformats.org/officeDocument/2006/relationships/hyperlink" Target="https://podminky.urs.cz/item/CS_URS_2024_01/153112122" TargetMode="External" /><Relationship Id="rId7" Type="http://schemas.openxmlformats.org/officeDocument/2006/relationships/hyperlink" Target="https://podminky.urs.cz/item/CS_URS_2024_01/162751117" TargetMode="External" /><Relationship Id="rId8" Type="http://schemas.openxmlformats.org/officeDocument/2006/relationships/hyperlink" Target="https://podminky.urs.cz/item/CS_URS_2024_01/162751119" TargetMode="External" /><Relationship Id="rId9" Type="http://schemas.openxmlformats.org/officeDocument/2006/relationships/hyperlink" Target="https://podminky.urs.cz/item/CS_URS_2024_01/167151111" TargetMode="External" /><Relationship Id="rId10" Type="http://schemas.openxmlformats.org/officeDocument/2006/relationships/hyperlink" Target="https://podminky.urs.cz/item/CS_URS_2024_01/174151101" TargetMode="External" /><Relationship Id="rId11" Type="http://schemas.openxmlformats.org/officeDocument/2006/relationships/hyperlink" Target="https://podminky.urs.cz/item/CS_URS_2024_01/181411121" TargetMode="External" /><Relationship Id="rId12" Type="http://schemas.openxmlformats.org/officeDocument/2006/relationships/hyperlink" Target="https://podminky.urs.cz/item/CS_URS_2024_01/181411123" TargetMode="External" /><Relationship Id="rId13" Type="http://schemas.openxmlformats.org/officeDocument/2006/relationships/hyperlink" Target="https://podminky.urs.cz/item/CS_URS_2024_01/181951111" TargetMode="External" /><Relationship Id="rId14" Type="http://schemas.openxmlformats.org/officeDocument/2006/relationships/hyperlink" Target="https://podminky.urs.cz/item/CS_URS_2024_01/182151111" TargetMode="External" /><Relationship Id="rId15" Type="http://schemas.openxmlformats.org/officeDocument/2006/relationships/hyperlink" Target="https://podminky.urs.cz/item/CS_URS_2024_01/321321116" TargetMode="External" /><Relationship Id="rId16" Type="http://schemas.openxmlformats.org/officeDocument/2006/relationships/hyperlink" Target="https://podminky.urs.cz/item/CS_URS_2024_01/321351010" TargetMode="External" /><Relationship Id="rId17" Type="http://schemas.openxmlformats.org/officeDocument/2006/relationships/hyperlink" Target="https://podminky.urs.cz/item/CS_URS_2024_01/321352010" TargetMode="External" /><Relationship Id="rId18" Type="http://schemas.openxmlformats.org/officeDocument/2006/relationships/hyperlink" Target="https://podminky.urs.cz/item/CS_URS_2024_01/321366111" TargetMode="External" /><Relationship Id="rId19" Type="http://schemas.openxmlformats.org/officeDocument/2006/relationships/hyperlink" Target="https://podminky.urs.cz/item/CS_URS_2024_01/321368211" TargetMode="External" /><Relationship Id="rId20" Type="http://schemas.openxmlformats.org/officeDocument/2006/relationships/hyperlink" Target="https://podminky.urs.cz/item/CS_URS_2024_01/451571111" TargetMode="External" /><Relationship Id="rId21" Type="http://schemas.openxmlformats.org/officeDocument/2006/relationships/hyperlink" Target="https://podminky.urs.cz/item/CS_URS_2024_01/457312811" TargetMode="External" /><Relationship Id="rId22" Type="http://schemas.openxmlformats.org/officeDocument/2006/relationships/hyperlink" Target="https://podminky.urs.cz/item/CS_URS_2024_01/462514161" TargetMode="External" /><Relationship Id="rId23" Type="http://schemas.openxmlformats.org/officeDocument/2006/relationships/hyperlink" Target="https://podminky.urs.cz/item/CS_URS_2024_01/463211153" TargetMode="External" /><Relationship Id="rId24" Type="http://schemas.openxmlformats.org/officeDocument/2006/relationships/hyperlink" Target="https://podminky.urs.cz/item/CS_URS_2024_01/465921112" TargetMode="External" /><Relationship Id="rId25" Type="http://schemas.openxmlformats.org/officeDocument/2006/relationships/hyperlink" Target="https://podminky.urs.cz/item/CS_URS_2024_01/R4" TargetMode="External" /><Relationship Id="rId26" Type="http://schemas.openxmlformats.org/officeDocument/2006/relationships/hyperlink" Target="https://podminky.urs.cz/item/CS_URS_2024_01/997321511" TargetMode="External" /><Relationship Id="rId27" Type="http://schemas.openxmlformats.org/officeDocument/2006/relationships/hyperlink" Target="https://podminky.urs.cz/item/CS_URS_2024_01/997321519" TargetMode="External" /><Relationship Id="rId28" Type="http://schemas.openxmlformats.org/officeDocument/2006/relationships/hyperlink" Target="https://podminky.urs.cz/item/CS_URS_2024_01/998332011" TargetMode="External" /><Relationship Id="rId29" Type="http://schemas.openxmlformats.org/officeDocument/2006/relationships/hyperlink" Target="https://podminky.urs.cz/item/CS_URS_2024_01/R5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5101203" TargetMode="External" /><Relationship Id="rId2" Type="http://schemas.openxmlformats.org/officeDocument/2006/relationships/hyperlink" Target="https://podminky.urs.cz/item/CS_URS_2024_01/115101303" TargetMode="External" /><Relationship Id="rId3" Type="http://schemas.openxmlformats.org/officeDocument/2006/relationships/hyperlink" Target="https://podminky.urs.cz/item/CS_URS_2023_02/011303000" TargetMode="External" /><Relationship Id="rId4" Type="http://schemas.openxmlformats.org/officeDocument/2006/relationships/hyperlink" Target="https://podminky.urs.cz/item/CS_URS_2024_01/012103000" TargetMode="External" /><Relationship Id="rId5" Type="http://schemas.openxmlformats.org/officeDocument/2006/relationships/hyperlink" Target="https://podminky.urs.cz/item/CS_URS_2024_01/012303000" TargetMode="External" /><Relationship Id="rId6" Type="http://schemas.openxmlformats.org/officeDocument/2006/relationships/hyperlink" Target="https://podminky.urs.cz/item/CS_URS_2024_01/013254000" TargetMode="External" /><Relationship Id="rId7" Type="http://schemas.openxmlformats.org/officeDocument/2006/relationships/hyperlink" Target="https://podminky.urs.cz/item/CS_URS_2024_01/013274000" TargetMode="External" /><Relationship Id="rId8" Type="http://schemas.openxmlformats.org/officeDocument/2006/relationships/hyperlink" Target="https://podminky.urs.cz/item/CS_URS_2024_01/013294000" TargetMode="External" /><Relationship Id="rId9" Type="http://schemas.openxmlformats.org/officeDocument/2006/relationships/hyperlink" Target="https://podminky.urs.cz/item/CS_URS_2024_01/030001000" TargetMode="External" /><Relationship Id="rId10" Type="http://schemas.openxmlformats.org/officeDocument/2006/relationships/hyperlink" Target="https://podminky.urs.cz/item/CS_URS_2024_01/034303000" TargetMode="External" /><Relationship Id="rId11" Type="http://schemas.openxmlformats.org/officeDocument/2006/relationships/hyperlink" Target="https://podminky.urs.cz/item/CS_URS_2024_01/035103001" TargetMode="External" /><Relationship Id="rId12" Type="http://schemas.openxmlformats.org/officeDocument/2006/relationships/hyperlink" Target="https://podminky.urs.cz/item/CS_URS_2024_01/062002000" TargetMode="External" /><Relationship Id="rId13" Type="http://schemas.openxmlformats.org/officeDocument/2006/relationships/hyperlink" Target="https://podminky.urs.cz/item/CS_URS_2024_01/094002000" TargetMode="External" /><Relationship Id="rId14" Type="http://schemas.openxmlformats.org/officeDocument/2006/relationships/hyperlink" Target="https://podminky.urs.cz/item/CS_URS_2024_01/094104000" TargetMode="External" /><Relationship Id="rId15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26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26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123478OST_URS_2024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Odpad Nosislav - oprava zaústění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Nosislav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18. 9. 2023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Povodí Moravy, s.p.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Povodí Moravy, s.p.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Oprava zaústění'!J30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01 - Oprava zaústění'!P124</f>
        <v>0</v>
      </c>
      <c r="AV95" s="128">
        <f>'SO 01 - Oprava zaústění'!J33</f>
        <v>0</v>
      </c>
      <c r="AW95" s="128">
        <f>'SO 01 - Oprava zaústění'!J34</f>
        <v>0</v>
      </c>
      <c r="AX95" s="128">
        <f>'SO 01 - Oprava zaústění'!J35</f>
        <v>0</v>
      </c>
      <c r="AY95" s="128">
        <f>'SO 01 - Oprava zaústění'!J36</f>
        <v>0</v>
      </c>
      <c r="AZ95" s="128">
        <f>'SO 01 - Oprava zaústění'!F33</f>
        <v>0</v>
      </c>
      <c r="BA95" s="128">
        <f>'SO 01 - Oprava zaústění'!F34</f>
        <v>0</v>
      </c>
      <c r="BB95" s="128">
        <f>'SO 01 - Oprava zaústění'!F35</f>
        <v>0</v>
      </c>
      <c r="BC95" s="128">
        <f>'SO 01 - Oprava zaústění'!F36</f>
        <v>0</v>
      </c>
      <c r="BD95" s="130">
        <f>'SO 01 - Oprava zaústění'!F37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'SO 00 - VRN'!P124</f>
        <v>0</v>
      </c>
      <c r="AV96" s="133">
        <f>'SO 00 - VRN'!J33</f>
        <v>0</v>
      </c>
      <c r="AW96" s="133">
        <f>'SO 00 - VRN'!J34</f>
        <v>0</v>
      </c>
      <c r="AX96" s="133">
        <f>'SO 00 - VRN'!J35</f>
        <v>0</v>
      </c>
      <c r="AY96" s="133">
        <f>'SO 00 - VRN'!J36</f>
        <v>0</v>
      </c>
      <c r="AZ96" s="133">
        <f>'SO 00 - VRN'!F33</f>
        <v>0</v>
      </c>
      <c r="BA96" s="133">
        <f>'SO 00 - VRN'!F34</f>
        <v>0</v>
      </c>
      <c r="BB96" s="133">
        <f>'SO 00 - VRN'!F35</f>
        <v>0</v>
      </c>
      <c r="BC96" s="133">
        <f>'SO 00 - VRN'!F36</f>
        <v>0</v>
      </c>
      <c r="BD96" s="135">
        <f>'SO 00 - VRN'!F37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wmZnzN5GOC634Xzgd8Pj7m+nqFxY3APZZ/wooXjefnt4bNZtLNvJQgfJ13gPaZKvnA96anLPmX+Oi7OK6x6usA==" hashValue="89C46Ze0chTJmdS3LupgQdw+PfLlgf6hwY5neaebl9vuSUHrRJpYy28Ab5l/7t+cBGldt6MBUp8QpjadJGkLQ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Oprava zaústění'!C2" display="/"/>
    <hyperlink ref="A96" location="'SO 0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Odpad Nosislav - oprava zaústění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>70890013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Povodí Moravy, s.p.</v>
      </c>
      <c r="F24" s="38"/>
      <c r="G24" s="38"/>
      <c r="H24" s="38"/>
      <c r="I24" s="140" t="s">
        <v>28</v>
      </c>
      <c r="J24" s="143" t="str">
        <f>IF('Rekapitulace stavby'!AN20="","",'Rekapitulace stavby'!AN20)</f>
        <v>CZ70890013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ROUND((SUM(BE124:BE297)),  2)</f>
        <v>0</v>
      </c>
      <c r="G33" s="38"/>
      <c r="H33" s="38"/>
      <c r="I33" s="155">
        <v>0.20999999999999999</v>
      </c>
      <c r="J33" s="154">
        <f>ROUND(((SUM(BE124:BE297))*I33),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ROUND((SUM(BF124:BF297)),  2)</f>
        <v>0</v>
      </c>
      <c r="G34" s="38"/>
      <c r="H34" s="38"/>
      <c r="I34" s="155">
        <v>0.12</v>
      </c>
      <c r="J34" s="154">
        <f>ROUND(((SUM(BF124:BF297))*I34),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ROUND((SUM(BG124:BG297)),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ROUND((SUM(BH124:BH297)),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ROUND((SUM(BI124:BI297)),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Odpad Nosislav - oprava zaústění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Oprava zaústění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Nosislav</v>
      </c>
      <c r="G89" s="40"/>
      <c r="H89" s="40"/>
      <c r="I89" s="32" t="s">
        <v>22</v>
      </c>
      <c r="J89" s="79" t="str">
        <f>IF(J12="","",J12)</f>
        <v>18. 9. 2023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Povodí Moravy,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Povodí Moravy, s.p.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J213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J245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J271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J287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104</v>
      </c>
      <c r="E103" s="182"/>
      <c r="F103" s="182"/>
      <c r="G103" s="182"/>
      <c r="H103" s="182"/>
      <c r="I103" s="182"/>
      <c r="J103" s="183">
        <f>J291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J292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Odpad Nosislav - oprava zaústění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01 - Oprava zaústění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Nosislav</v>
      </c>
      <c r="G118" s="40"/>
      <c r="H118" s="40"/>
      <c r="I118" s="32" t="s">
        <v>22</v>
      </c>
      <c r="J118" s="79" t="str">
        <f>IF(J12="","",J12)</f>
        <v>18. 9. 2023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Povodí Moravy, s.p.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>Povodí Moravy, s.p.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107</v>
      </c>
      <c r="D123" s="194" t="s">
        <v>61</v>
      </c>
      <c r="E123" s="194" t="s">
        <v>57</v>
      </c>
      <c r="F123" s="194" t="s">
        <v>58</v>
      </c>
      <c r="G123" s="194" t="s">
        <v>108</v>
      </c>
      <c r="H123" s="194" t="s">
        <v>109</v>
      </c>
      <c r="I123" s="194" t="s">
        <v>110</v>
      </c>
      <c r="J123" s="194" t="s">
        <v>95</v>
      </c>
      <c r="K123" s="195" t="s">
        <v>111</v>
      </c>
      <c r="L123" s="196"/>
      <c r="M123" s="100" t="s">
        <v>1</v>
      </c>
      <c r="N123" s="101" t="s">
        <v>40</v>
      </c>
      <c r="O123" s="101" t="s">
        <v>112</v>
      </c>
      <c r="P123" s="101" t="s">
        <v>113</v>
      </c>
      <c r="Q123" s="101" t="s">
        <v>114</v>
      </c>
      <c r="R123" s="101" t="s">
        <v>115</v>
      </c>
      <c r="S123" s="101" t="s">
        <v>116</v>
      </c>
      <c r="T123" s="102" t="s">
        <v>117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118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P125+P291</f>
        <v>0</v>
      </c>
      <c r="Q124" s="104"/>
      <c r="R124" s="199">
        <f>R125+R291</f>
        <v>282.46354531999998</v>
      </c>
      <c r="S124" s="104"/>
      <c r="T124" s="200">
        <f>T125+T291</f>
        <v>25.402399999999997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97</v>
      </c>
      <c r="BK124" s="201">
        <f>BK125+BK291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119</v>
      </c>
      <c r="F125" s="205" t="s">
        <v>120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P126+P213+P245+P271+P287</f>
        <v>0</v>
      </c>
      <c r="Q125" s="210"/>
      <c r="R125" s="211">
        <f>R126+R213+R245+R271+R287</f>
        <v>282.46354531999998</v>
      </c>
      <c r="S125" s="210"/>
      <c r="T125" s="212">
        <f>T126+T213+T245+T271+T287</f>
        <v>25.402399999999997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121</v>
      </c>
      <c r="BK125" s="215">
        <f>BK126+BK213+BK245+BK271+BK287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122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SUM(P127:P212)</f>
        <v>0</v>
      </c>
      <c r="Q126" s="210"/>
      <c r="R126" s="211">
        <f>SUM(R127:R212)</f>
        <v>18.693840999999999</v>
      </c>
      <c r="S126" s="210"/>
      <c r="T126" s="212">
        <f>SUM(T127:T212)</f>
        <v>25.402399999999997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121</v>
      </c>
      <c r="BK126" s="215">
        <f>SUM(BK127:BK212)</f>
        <v>0</v>
      </c>
    </row>
    <row r="127" s="2" customFormat="1" ht="24.15" customHeight="1">
      <c r="A127" s="38"/>
      <c r="B127" s="39"/>
      <c r="C127" s="218" t="s">
        <v>84</v>
      </c>
      <c r="D127" s="218" t="s">
        <v>123</v>
      </c>
      <c r="E127" s="219" t="s">
        <v>124</v>
      </c>
      <c r="F127" s="220" t="s">
        <v>125</v>
      </c>
      <c r="G127" s="221" t="s">
        <v>126</v>
      </c>
      <c r="H127" s="222">
        <v>1.925</v>
      </c>
      <c r="I127" s="223"/>
      <c r="J127" s="224">
        <f>ROUND(I127*H127,2)</f>
        <v>0</v>
      </c>
      <c r="K127" s="220" t="s">
        <v>127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1.8</v>
      </c>
      <c r="T127" s="228">
        <f>S127*H127</f>
        <v>3.4650000000000003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128</v>
      </c>
      <c r="AT127" s="229" t="s">
        <v>123</v>
      </c>
      <c r="AU127" s="229" t="s">
        <v>86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128</v>
      </c>
      <c r="BM127" s="229" t="s">
        <v>129</v>
      </c>
    </row>
    <row r="128" s="2" customFormat="1">
      <c r="A128" s="38"/>
      <c r="B128" s="39"/>
      <c r="C128" s="40"/>
      <c r="D128" s="231" t="s">
        <v>130</v>
      </c>
      <c r="E128" s="40"/>
      <c r="F128" s="232" t="s">
        <v>131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86</v>
      </c>
    </row>
    <row r="129" s="2" customFormat="1">
      <c r="A129" s="38"/>
      <c r="B129" s="39"/>
      <c r="C129" s="40"/>
      <c r="D129" s="236" t="s">
        <v>132</v>
      </c>
      <c r="E129" s="40"/>
      <c r="F129" s="237" t="s">
        <v>133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86</v>
      </c>
    </row>
    <row r="130" s="2" customFormat="1">
      <c r="A130" s="38"/>
      <c r="B130" s="39"/>
      <c r="C130" s="40"/>
      <c r="D130" s="231" t="s">
        <v>134</v>
      </c>
      <c r="E130" s="40"/>
      <c r="F130" s="238" t="s">
        <v>135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134</v>
      </c>
      <c r="AU130" s="17" t="s">
        <v>86</v>
      </c>
    </row>
    <row r="131" s="13" customFormat="1">
      <c r="A131" s="13"/>
      <c r="B131" s="239"/>
      <c r="C131" s="240"/>
      <c r="D131" s="231" t="s">
        <v>136</v>
      </c>
      <c r="E131" s="241" t="s">
        <v>1</v>
      </c>
      <c r="F131" s="242" t="s">
        <v>137</v>
      </c>
      <c r="G131" s="240"/>
      <c r="H131" s="243">
        <v>1.925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9" t="s">
        <v>136</v>
      </c>
      <c r="AU131" s="249" t="s">
        <v>86</v>
      </c>
      <c r="AV131" s="13" t="s">
        <v>86</v>
      </c>
      <c r="AW131" s="13" t="s">
        <v>33</v>
      </c>
      <c r="AX131" s="13" t="s">
        <v>84</v>
      </c>
      <c r="AY131" s="249" t="s">
        <v>121</v>
      </c>
    </row>
    <row r="132" s="2" customFormat="1" ht="24.15" customHeight="1">
      <c r="A132" s="38"/>
      <c r="B132" s="39"/>
      <c r="C132" s="218" t="s">
        <v>86</v>
      </c>
      <c r="D132" s="218" t="s">
        <v>123</v>
      </c>
      <c r="E132" s="219" t="s">
        <v>138</v>
      </c>
      <c r="F132" s="220" t="s">
        <v>139</v>
      </c>
      <c r="G132" s="221" t="s">
        <v>126</v>
      </c>
      <c r="H132" s="222">
        <v>11.545999999999999</v>
      </c>
      <c r="I132" s="223"/>
      <c r="J132" s="224">
        <f>ROUND(I132*H132,2)</f>
        <v>0</v>
      </c>
      <c r="K132" s="220" t="s">
        <v>127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1.8999999999999999</v>
      </c>
      <c r="T132" s="228">
        <f>S132*H132</f>
        <v>21.937399999999997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128</v>
      </c>
      <c r="AT132" s="229" t="s">
        <v>123</v>
      </c>
      <c r="AU132" s="229" t="s">
        <v>86</v>
      </c>
      <c r="AY132" s="17" t="s">
        <v>121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128</v>
      </c>
      <c r="BM132" s="229" t="s">
        <v>140</v>
      </c>
    </row>
    <row r="133" s="2" customFormat="1">
      <c r="A133" s="38"/>
      <c r="B133" s="39"/>
      <c r="C133" s="40"/>
      <c r="D133" s="231" t="s">
        <v>130</v>
      </c>
      <c r="E133" s="40"/>
      <c r="F133" s="232" t="s">
        <v>141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130</v>
      </c>
      <c r="AU133" s="17" t="s">
        <v>86</v>
      </c>
    </row>
    <row r="134" s="2" customFormat="1">
      <c r="A134" s="38"/>
      <c r="B134" s="39"/>
      <c r="C134" s="40"/>
      <c r="D134" s="236" t="s">
        <v>132</v>
      </c>
      <c r="E134" s="40"/>
      <c r="F134" s="237" t="s">
        <v>142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132</v>
      </c>
      <c r="AU134" s="17" t="s">
        <v>86</v>
      </c>
    </row>
    <row r="135" s="2" customFormat="1">
      <c r="A135" s="38"/>
      <c r="B135" s="39"/>
      <c r="C135" s="40"/>
      <c r="D135" s="231" t="s">
        <v>134</v>
      </c>
      <c r="E135" s="40"/>
      <c r="F135" s="238" t="s">
        <v>143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134</v>
      </c>
      <c r="AU135" s="17" t="s">
        <v>86</v>
      </c>
    </row>
    <row r="136" s="13" customFormat="1">
      <c r="A136" s="13"/>
      <c r="B136" s="239"/>
      <c r="C136" s="240"/>
      <c r="D136" s="231" t="s">
        <v>136</v>
      </c>
      <c r="E136" s="241" t="s">
        <v>1</v>
      </c>
      <c r="F136" s="242" t="s">
        <v>144</v>
      </c>
      <c r="G136" s="240"/>
      <c r="H136" s="243">
        <v>11.545999999999999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136</v>
      </c>
      <c r="AU136" s="249" t="s">
        <v>86</v>
      </c>
      <c r="AV136" s="13" t="s">
        <v>86</v>
      </c>
      <c r="AW136" s="13" t="s">
        <v>33</v>
      </c>
      <c r="AX136" s="13" t="s">
        <v>84</v>
      </c>
      <c r="AY136" s="249" t="s">
        <v>121</v>
      </c>
    </row>
    <row r="137" s="2" customFormat="1" ht="33" customHeight="1">
      <c r="A137" s="38"/>
      <c r="B137" s="39"/>
      <c r="C137" s="218" t="s">
        <v>145</v>
      </c>
      <c r="D137" s="218" t="s">
        <v>123</v>
      </c>
      <c r="E137" s="219" t="s">
        <v>146</v>
      </c>
      <c r="F137" s="220" t="s">
        <v>147</v>
      </c>
      <c r="G137" s="221" t="s">
        <v>126</v>
      </c>
      <c r="H137" s="222">
        <v>304.89299999999997</v>
      </c>
      <c r="I137" s="223"/>
      <c r="J137" s="224">
        <f>ROUND(I137*H137,2)</f>
        <v>0</v>
      </c>
      <c r="K137" s="220" t="s">
        <v>127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128</v>
      </c>
      <c r="AT137" s="229" t="s">
        <v>123</v>
      </c>
      <c r="AU137" s="229" t="s">
        <v>86</v>
      </c>
      <c r="AY137" s="17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128</v>
      </c>
      <c r="BM137" s="229" t="s">
        <v>148</v>
      </c>
    </row>
    <row r="138" s="2" customFormat="1">
      <c r="A138" s="38"/>
      <c r="B138" s="39"/>
      <c r="C138" s="40"/>
      <c r="D138" s="231" t="s">
        <v>130</v>
      </c>
      <c r="E138" s="40"/>
      <c r="F138" s="232" t="s">
        <v>149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130</v>
      </c>
      <c r="AU138" s="17" t="s">
        <v>86</v>
      </c>
    </row>
    <row r="139" s="2" customFormat="1">
      <c r="A139" s="38"/>
      <c r="B139" s="39"/>
      <c r="C139" s="40"/>
      <c r="D139" s="236" t="s">
        <v>132</v>
      </c>
      <c r="E139" s="40"/>
      <c r="F139" s="237" t="s">
        <v>150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132</v>
      </c>
      <c r="AU139" s="17" t="s">
        <v>86</v>
      </c>
    </row>
    <row r="140" s="14" customFormat="1">
      <c r="A140" s="14"/>
      <c r="B140" s="250"/>
      <c r="C140" s="251"/>
      <c r="D140" s="231" t="s">
        <v>136</v>
      </c>
      <c r="E140" s="252" t="s">
        <v>1</v>
      </c>
      <c r="F140" s="253" t="s">
        <v>151</v>
      </c>
      <c r="G140" s="251"/>
      <c r="H140" s="252" t="s">
        <v>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9" t="s">
        <v>136</v>
      </c>
      <c r="AU140" s="259" t="s">
        <v>86</v>
      </c>
      <c r="AV140" s="14" t="s">
        <v>84</v>
      </c>
      <c r="AW140" s="14" t="s">
        <v>33</v>
      </c>
      <c r="AX140" s="14" t="s">
        <v>76</v>
      </c>
      <c r="AY140" s="259" t="s">
        <v>121</v>
      </c>
    </row>
    <row r="141" s="13" customFormat="1">
      <c r="A141" s="13"/>
      <c r="B141" s="239"/>
      <c r="C141" s="240"/>
      <c r="D141" s="231" t="s">
        <v>136</v>
      </c>
      <c r="E141" s="241" t="s">
        <v>1</v>
      </c>
      <c r="F141" s="242" t="s">
        <v>152</v>
      </c>
      <c r="G141" s="240"/>
      <c r="H141" s="243">
        <v>174.34299999999999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136</v>
      </c>
      <c r="AU141" s="249" t="s">
        <v>86</v>
      </c>
      <c r="AV141" s="13" t="s">
        <v>86</v>
      </c>
      <c r="AW141" s="13" t="s">
        <v>33</v>
      </c>
      <c r="AX141" s="13" t="s">
        <v>76</v>
      </c>
      <c r="AY141" s="249" t="s">
        <v>121</v>
      </c>
    </row>
    <row r="142" s="13" customFormat="1">
      <c r="A142" s="13"/>
      <c r="B142" s="239"/>
      <c r="C142" s="240"/>
      <c r="D142" s="231" t="s">
        <v>136</v>
      </c>
      <c r="E142" s="241" t="s">
        <v>1</v>
      </c>
      <c r="F142" s="242" t="s">
        <v>153</v>
      </c>
      <c r="G142" s="240"/>
      <c r="H142" s="243">
        <v>32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136</v>
      </c>
      <c r="AU142" s="249" t="s">
        <v>86</v>
      </c>
      <c r="AV142" s="13" t="s">
        <v>86</v>
      </c>
      <c r="AW142" s="13" t="s">
        <v>33</v>
      </c>
      <c r="AX142" s="13" t="s">
        <v>76</v>
      </c>
      <c r="AY142" s="249" t="s">
        <v>121</v>
      </c>
    </row>
    <row r="143" s="13" customFormat="1">
      <c r="A143" s="13"/>
      <c r="B143" s="239"/>
      <c r="C143" s="240"/>
      <c r="D143" s="231" t="s">
        <v>136</v>
      </c>
      <c r="E143" s="241" t="s">
        <v>1</v>
      </c>
      <c r="F143" s="242" t="s">
        <v>154</v>
      </c>
      <c r="G143" s="240"/>
      <c r="H143" s="243">
        <v>112.021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136</v>
      </c>
      <c r="AU143" s="249" t="s">
        <v>86</v>
      </c>
      <c r="AV143" s="13" t="s">
        <v>86</v>
      </c>
      <c r="AW143" s="13" t="s">
        <v>33</v>
      </c>
      <c r="AX143" s="13" t="s">
        <v>76</v>
      </c>
      <c r="AY143" s="249" t="s">
        <v>121</v>
      </c>
    </row>
    <row r="144" s="13" customFormat="1">
      <c r="A144" s="13"/>
      <c r="B144" s="239"/>
      <c r="C144" s="240"/>
      <c r="D144" s="231" t="s">
        <v>136</v>
      </c>
      <c r="E144" s="241" t="s">
        <v>1</v>
      </c>
      <c r="F144" s="242" t="s">
        <v>155</v>
      </c>
      <c r="G144" s="240"/>
      <c r="H144" s="243">
        <v>-1.925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136</v>
      </c>
      <c r="AU144" s="249" t="s">
        <v>86</v>
      </c>
      <c r="AV144" s="13" t="s">
        <v>86</v>
      </c>
      <c r="AW144" s="13" t="s">
        <v>33</v>
      </c>
      <c r="AX144" s="13" t="s">
        <v>76</v>
      </c>
      <c r="AY144" s="249" t="s">
        <v>121</v>
      </c>
    </row>
    <row r="145" s="13" customFormat="1">
      <c r="A145" s="13"/>
      <c r="B145" s="239"/>
      <c r="C145" s="240"/>
      <c r="D145" s="231" t="s">
        <v>136</v>
      </c>
      <c r="E145" s="241" t="s">
        <v>1</v>
      </c>
      <c r="F145" s="242" t="s">
        <v>156</v>
      </c>
      <c r="G145" s="240"/>
      <c r="H145" s="243">
        <v>-11.545999999999999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136</v>
      </c>
      <c r="AU145" s="249" t="s">
        <v>86</v>
      </c>
      <c r="AV145" s="13" t="s">
        <v>86</v>
      </c>
      <c r="AW145" s="13" t="s">
        <v>33</v>
      </c>
      <c r="AX145" s="13" t="s">
        <v>76</v>
      </c>
      <c r="AY145" s="249" t="s">
        <v>121</v>
      </c>
    </row>
    <row r="146" s="15" customFormat="1">
      <c r="A146" s="15"/>
      <c r="B146" s="260"/>
      <c r="C146" s="261"/>
      <c r="D146" s="231" t="s">
        <v>136</v>
      </c>
      <c r="E146" s="262" t="s">
        <v>1</v>
      </c>
      <c r="F146" s="263" t="s">
        <v>157</v>
      </c>
      <c r="G146" s="261"/>
      <c r="H146" s="264">
        <v>304.89299999999997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0" t="s">
        <v>136</v>
      </c>
      <c r="AU146" s="270" t="s">
        <v>86</v>
      </c>
      <c r="AV146" s="15" t="s">
        <v>128</v>
      </c>
      <c r="AW146" s="15" t="s">
        <v>33</v>
      </c>
      <c r="AX146" s="15" t="s">
        <v>84</v>
      </c>
      <c r="AY146" s="270" t="s">
        <v>121</v>
      </c>
    </row>
    <row r="147" s="2" customFormat="1" ht="24.15" customHeight="1">
      <c r="A147" s="38"/>
      <c r="B147" s="39"/>
      <c r="C147" s="218" t="s">
        <v>128</v>
      </c>
      <c r="D147" s="218" t="s">
        <v>123</v>
      </c>
      <c r="E147" s="219" t="s">
        <v>158</v>
      </c>
      <c r="F147" s="220" t="s">
        <v>159</v>
      </c>
      <c r="G147" s="221" t="s">
        <v>160</v>
      </c>
      <c r="H147" s="222">
        <v>50</v>
      </c>
      <c r="I147" s="223"/>
      <c r="J147" s="224">
        <f>ROUND(I147*H147,2)</f>
        <v>0</v>
      </c>
      <c r="K147" s="220" t="s">
        <v>127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0.00020000000000000001</v>
      </c>
      <c r="R147" s="227">
        <f>Q147*H147</f>
        <v>0.01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128</v>
      </c>
      <c r="AT147" s="229" t="s">
        <v>123</v>
      </c>
      <c r="AU147" s="229" t="s">
        <v>86</v>
      </c>
      <c r="AY147" s="17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128</v>
      </c>
      <c r="BM147" s="229" t="s">
        <v>161</v>
      </c>
    </row>
    <row r="148" s="2" customFormat="1">
      <c r="A148" s="38"/>
      <c r="B148" s="39"/>
      <c r="C148" s="40"/>
      <c r="D148" s="231" t="s">
        <v>130</v>
      </c>
      <c r="E148" s="40"/>
      <c r="F148" s="232" t="s">
        <v>162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130</v>
      </c>
      <c r="AU148" s="17" t="s">
        <v>86</v>
      </c>
    </row>
    <row r="149" s="2" customFormat="1">
      <c r="A149" s="38"/>
      <c r="B149" s="39"/>
      <c r="C149" s="40"/>
      <c r="D149" s="236" t="s">
        <v>132</v>
      </c>
      <c r="E149" s="40"/>
      <c r="F149" s="237" t="s">
        <v>163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132</v>
      </c>
      <c r="AU149" s="17" t="s">
        <v>86</v>
      </c>
    </row>
    <row r="150" s="13" customFormat="1">
      <c r="A150" s="13"/>
      <c r="B150" s="239"/>
      <c r="C150" s="240"/>
      <c r="D150" s="231" t="s">
        <v>136</v>
      </c>
      <c r="E150" s="241" t="s">
        <v>1</v>
      </c>
      <c r="F150" s="242" t="s">
        <v>164</v>
      </c>
      <c r="G150" s="240"/>
      <c r="H150" s="243">
        <v>50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136</v>
      </c>
      <c r="AU150" s="249" t="s">
        <v>86</v>
      </c>
      <c r="AV150" s="13" t="s">
        <v>86</v>
      </c>
      <c r="AW150" s="13" t="s">
        <v>33</v>
      </c>
      <c r="AX150" s="13" t="s">
        <v>84</v>
      </c>
      <c r="AY150" s="249" t="s">
        <v>121</v>
      </c>
    </row>
    <row r="151" s="2" customFormat="1" ht="24.15" customHeight="1">
      <c r="A151" s="38"/>
      <c r="B151" s="39"/>
      <c r="C151" s="218" t="s">
        <v>165</v>
      </c>
      <c r="D151" s="218" t="s">
        <v>123</v>
      </c>
      <c r="E151" s="219" t="s">
        <v>166</v>
      </c>
      <c r="F151" s="220" t="s">
        <v>167</v>
      </c>
      <c r="G151" s="221" t="s">
        <v>168</v>
      </c>
      <c r="H151" s="222">
        <v>120</v>
      </c>
      <c r="I151" s="223"/>
      <c r="J151" s="224">
        <f>ROUND(I151*H151,2)</f>
        <v>0</v>
      </c>
      <c r="K151" s="220" t="s">
        <v>127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0.00014999999999999999</v>
      </c>
      <c r="R151" s="227">
        <f>Q151*H151</f>
        <v>0.017999999999999999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128</v>
      </c>
      <c r="AT151" s="229" t="s">
        <v>123</v>
      </c>
      <c r="AU151" s="229" t="s">
        <v>86</v>
      </c>
      <c r="AY151" s="17" t="s">
        <v>121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128</v>
      </c>
      <c r="BM151" s="229" t="s">
        <v>169</v>
      </c>
    </row>
    <row r="152" s="2" customFormat="1">
      <c r="A152" s="38"/>
      <c r="B152" s="39"/>
      <c r="C152" s="40"/>
      <c r="D152" s="231" t="s">
        <v>130</v>
      </c>
      <c r="E152" s="40"/>
      <c r="F152" s="232" t="s">
        <v>170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130</v>
      </c>
      <c r="AU152" s="17" t="s">
        <v>86</v>
      </c>
    </row>
    <row r="153" s="2" customFormat="1">
      <c r="A153" s="38"/>
      <c r="B153" s="39"/>
      <c r="C153" s="40"/>
      <c r="D153" s="236" t="s">
        <v>132</v>
      </c>
      <c r="E153" s="40"/>
      <c r="F153" s="237" t="s">
        <v>171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132</v>
      </c>
      <c r="AU153" s="17" t="s">
        <v>86</v>
      </c>
    </row>
    <row r="154" s="13" customFormat="1">
      <c r="A154" s="13"/>
      <c r="B154" s="239"/>
      <c r="C154" s="240"/>
      <c r="D154" s="231" t="s">
        <v>136</v>
      </c>
      <c r="E154" s="241" t="s">
        <v>1</v>
      </c>
      <c r="F154" s="242" t="s">
        <v>172</v>
      </c>
      <c r="G154" s="240"/>
      <c r="H154" s="243">
        <v>120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136</v>
      </c>
      <c r="AU154" s="249" t="s">
        <v>86</v>
      </c>
      <c r="AV154" s="13" t="s">
        <v>86</v>
      </c>
      <c r="AW154" s="13" t="s">
        <v>33</v>
      </c>
      <c r="AX154" s="13" t="s">
        <v>84</v>
      </c>
      <c r="AY154" s="249" t="s">
        <v>121</v>
      </c>
    </row>
    <row r="155" s="2" customFormat="1" ht="24.15" customHeight="1">
      <c r="A155" s="38"/>
      <c r="B155" s="39"/>
      <c r="C155" s="218" t="s">
        <v>173</v>
      </c>
      <c r="D155" s="218" t="s">
        <v>123</v>
      </c>
      <c r="E155" s="219" t="s">
        <v>174</v>
      </c>
      <c r="F155" s="220" t="s">
        <v>175</v>
      </c>
      <c r="G155" s="221" t="s">
        <v>168</v>
      </c>
      <c r="H155" s="222">
        <v>68</v>
      </c>
      <c r="I155" s="223"/>
      <c r="J155" s="224">
        <f>ROUND(I155*H155,2)</f>
        <v>0</v>
      </c>
      <c r="K155" s="220" t="s">
        <v>127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128</v>
      </c>
      <c r="AT155" s="229" t="s">
        <v>123</v>
      </c>
      <c r="AU155" s="229" t="s">
        <v>86</v>
      </c>
      <c r="AY155" s="17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128</v>
      </c>
      <c r="BM155" s="229" t="s">
        <v>176</v>
      </c>
    </row>
    <row r="156" s="2" customFormat="1">
      <c r="A156" s="38"/>
      <c r="B156" s="39"/>
      <c r="C156" s="40"/>
      <c r="D156" s="231" t="s">
        <v>130</v>
      </c>
      <c r="E156" s="40"/>
      <c r="F156" s="232" t="s">
        <v>177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130</v>
      </c>
      <c r="AU156" s="17" t="s">
        <v>86</v>
      </c>
    </row>
    <row r="157" s="2" customFormat="1">
      <c r="A157" s="38"/>
      <c r="B157" s="39"/>
      <c r="C157" s="40"/>
      <c r="D157" s="236" t="s">
        <v>132</v>
      </c>
      <c r="E157" s="40"/>
      <c r="F157" s="237" t="s">
        <v>178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132</v>
      </c>
      <c r="AU157" s="17" t="s">
        <v>86</v>
      </c>
    </row>
    <row r="158" s="13" customFormat="1">
      <c r="A158" s="13"/>
      <c r="B158" s="239"/>
      <c r="C158" s="240"/>
      <c r="D158" s="231" t="s">
        <v>136</v>
      </c>
      <c r="E158" s="241" t="s">
        <v>1</v>
      </c>
      <c r="F158" s="242" t="s">
        <v>179</v>
      </c>
      <c r="G158" s="240"/>
      <c r="H158" s="243">
        <v>68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136</v>
      </c>
      <c r="AU158" s="249" t="s">
        <v>86</v>
      </c>
      <c r="AV158" s="13" t="s">
        <v>86</v>
      </c>
      <c r="AW158" s="13" t="s">
        <v>33</v>
      </c>
      <c r="AX158" s="13" t="s">
        <v>84</v>
      </c>
      <c r="AY158" s="249" t="s">
        <v>121</v>
      </c>
    </row>
    <row r="159" s="2" customFormat="1" ht="16.5" customHeight="1">
      <c r="A159" s="38"/>
      <c r="B159" s="39"/>
      <c r="C159" s="271" t="s">
        <v>180</v>
      </c>
      <c r="D159" s="271" t="s">
        <v>181</v>
      </c>
      <c r="E159" s="272" t="s">
        <v>182</v>
      </c>
      <c r="F159" s="273" t="s">
        <v>183</v>
      </c>
      <c r="G159" s="274" t="s">
        <v>184</v>
      </c>
      <c r="H159" s="275">
        <v>50</v>
      </c>
      <c r="I159" s="276"/>
      <c r="J159" s="277">
        <f>ROUND(I159*H159,2)</f>
        <v>0</v>
      </c>
      <c r="K159" s="273" t="s">
        <v>1</v>
      </c>
      <c r="L159" s="278"/>
      <c r="M159" s="279" t="s">
        <v>1</v>
      </c>
      <c r="N159" s="280" t="s">
        <v>41</v>
      </c>
      <c r="O159" s="91"/>
      <c r="P159" s="227">
        <f>O159*H159</f>
        <v>0</v>
      </c>
      <c r="Q159" s="227">
        <v>0.373</v>
      </c>
      <c r="R159" s="227">
        <f>Q159*H159</f>
        <v>18.649999999999999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185</v>
      </c>
      <c r="AT159" s="229" t="s">
        <v>181</v>
      </c>
      <c r="AU159" s="229" t="s">
        <v>86</v>
      </c>
      <c r="AY159" s="17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128</v>
      </c>
      <c r="BM159" s="229" t="s">
        <v>186</v>
      </c>
    </row>
    <row r="160" s="2" customFormat="1">
      <c r="A160" s="38"/>
      <c r="B160" s="39"/>
      <c r="C160" s="40"/>
      <c r="D160" s="231" t="s">
        <v>130</v>
      </c>
      <c r="E160" s="40"/>
      <c r="F160" s="232" t="s">
        <v>187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130</v>
      </c>
      <c r="AU160" s="17" t="s">
        <v>86</v>
      </c>
    </row>
    <row r="161" s="2" customFormat="1">
      <c r="A161" s="38"/>
      <c r="B161" s="39"/>
      <c r="C161" s="40"/>
      <c r="D161" s="231" t="s">
        <v>134</v>
      </c>
      <c r="E161" s="40"/>
      <c r="F161" s="238" t="s">
        <v>188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134</v>
      </c>
      <c r="AU161" s="17" t="s">
        <v>86</v>
      </c>
    </row>
    <row r="162" s="13" customFormat="1">
      <c r="A162" s="13"/>
      <c r="B162" s="239"/>
      <c r="C162" s="240"/>
      <c r="D162" s="231" t="s">
        <v>136</v>
      </c>
      <c r="E162" s="241" t="s">
        <v>1</v>
      </c>
      <c r="F162" s="242" t="s">
        <v>164</v>
      </c>
      <c r="G162" s="240"/>
      <c r="H162" s="243">
        <v>50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136</v>
      </c>
      <c r="AU162" s="249" t="s">
        <v>86</v>
      </c>
      <c r="AV162" s="13" t="s">
        <v>86</v>
      </c>
      <c r="AW162" s="13" t="s">
        <v>33</v>
      </c>
      <c r="AX162" s="13" t="s">
        <v>84</v>
      </c>
      <c r="AY162" s="249" t="s">
        <v>121</v>
      </c>
    </row>
    <row r="163" s="2" customFormat="1" ht="37.8" customHeight="1">
      <c r="A163" s="38"/>
      <c r="B163" s="39"/>
      <c r="C163" s="218" t="s">
        <v>185</v>
      </c>
      <c r="D163" s="218" t="s">
        <v>123</v>
      </c>
      <c r="E163" s="219" t="s">
        <v>189</v>
      </c>
      <c r="F163" s="220" t="s">
        <v>190</v>
      </c>
      <c r="G163" s="221" t="s">
        <v>126</v>
      </c>
      <c r="H163" s="222">
        <v>165.797</v>
      </c>
      <c r="I163" s="223"/>
      <c r="J163" s="224">
        <f>ROUND(I163*H163,2)</f>
        <v>0</v>
      </c>
      <c r="K163" s="220" t="s">
        <v>127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128</v>
      </c>
      <c r="AT163" s="229" t="s">
        <v>123</v>
      </c>
      <c r="AU163" s="229" t="s">
        <v>86</v>
      </c>
      <c r="AY163" s="17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128</v>
      </c>
      <c r="BM163" s="229" t="s">
        <v>191</v>
      </c>
    </row>
    <row r="164" s="2" customFormat="1">
      <c r="A164" s="38"/>
      <c r="B164" s="39"/>
      <c r="C164" s="40"/>
      <c r="D164" s="231" t="s">
        <v>130</v>
      </c>
      <c r="E164" s="40"/>
      <c r="F164" s="232" t="s">
        <v>192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130</v>
      </c>
      <c r="AU164" s="17" t="s">
        <v>86</v>
      </c>
    </row>
    <row r="165" s="2" customFormat="1">
      <c r="A165" s="38"/>
      <c r="B165" s="39"/>
      <c r="C165" s="40"/>
      <c r="D165" s="236" t="s">
        <v>132</v>
      </c>
      <c r="E165" s="40"/>
      <c r="F165" s="237" t="s">
        <v>193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132</v>
      </c>
      <c r="AU165" s="17" t="s">
        <v>86</v>
      </c>
    </row>
    <row r="166" s="2" customFormat="1">
      <c r="A166" s="38"/>
      <c r="B166" s="39"/>
      <c r="C166" s="40"/>
      <c r="D166" s="231" t="s">
        <v>134</v>
      </c>
      <c r="E166" s="40"/>
      <c r="F166" s="238" t="s">
        <v>194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134</v>
      </c>
      <c r="AU166" s="17" t="s">
        <v>86</v>
      </c>
    </row>
    <row r="167" s="13" customFormat="1">
      <c r="A167" s="13"/>
      <c r="B167" s="239"/>
      <c r="C167" s="240"/>
      <c r="D167" s="231" t="s">
        <v>136</v>
      </c>
      <c r="E167" s="241" t="s">
        <v>1</v>
      </c>
      <c r="F167" s="242" t="s">
        <v>195</v>
      </c>
      <c r="G167" s="240"/>
      <c r="H167" s="243">
        <v>165.797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136</v>
      </c>
      <c r="AU167" s="249" t="s">
        <v>86</v>
      </c>
      <c r="AV167" s="13" t="s">
        <v>86</v>
      </c>
      <c r="AW167" s="13" t="s">
        <v>33</v>
      </c>
      <c r="AX167" s="13" t="s">
        <v>84</v>
      </c>
      <c r="AY167" s="249" t="s">
        <v>121</v>
      </c>
    </row>
    <row r="168" s="2" customFormat="1" ht="37.8" customHeight="1">
      <c r="A168" s="38"/>
      <c r="B168" s="39"/>
      <c r="C168" s="218" t="s">
        <v>196</v>
      </c>
      <c r="D168" s="218" t="s">
        <v>123</v>
      </c>
      <c r="E168" s="219" t="s">
        <v>197</v>
      </c>
      <c r="F168" s="220" t="s">
        <v>198</v>
      </c>
      <c r="G168" s="221" t="s">
        <v>126</v>
      </c>
      <c r="H168" s="222">
        <v>331.59399999999999</v>
      </c>
      <c r="I168" s="223"/>
      <c r="J168" s="224">
        <f>ROUND(I168*H168,2)</f>
        <v>0</v>
      </c>
      <c r="K168" s="220" t="s">
        <v>127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128</v>
      </c>
      <c r="AT168" s="229" t="s">
        <v>123</v>
      </c>
      <c r="AU168" s="229" t="s">
        <v>86</v>
      </c>
      <c r="AY168" s="17" t="s">
        <v>121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128</v>
      </c>
      <c r="BM168" s="229" t="s">
        <v>199</v>
      </c>
    </row>
    <row r="169" s="2" customFormat="1">
      <c r="A169" s="38"/>
      <c r="B169" s="39"/>
      <c r="C169" s="40"/>
      <c r="D169" s="231" t="s">
        <v>130</v>
      </c>
      <c r="E169" s="40"/>
      <c r="F169" s="232" t="s">
        <v>200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130</v>
      </c>
      <c r="AU169" s="17" t="s">
        <v>86</v>
      </c>
    </row>
    <row r="170" s="2" customFormat="1">
      <c r="A170" s="38"/>
      <c r="B170" s="39"/>
      <c r="C170" s="40"/>
      <c r="D170" s="236" t="s">
        <v>132</v>
      </c>
      <c r="E170" s="40"/>
      <c r="F170" s="237" t="s">
        <v>201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132</v>
      </c>
      <c r="AU170" s="17" t="s">
        <v>86</v>
      </c>
    </row>
    <row r="171" s="2" customFormat="1">
      <c r="A171" s="38"/>
      <c r="B171" s="39"/>
      <c r="C171" s="40"/>
      <c r="D171" s="231" t="s">
        <v>134</v>
      </c>
      <c r="E171" s="40"/>
      <c r="F171" s="238" t="s">
        <v>194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134</v>
      </c>
      <c r="AU171" s="17" t="s">
        <v>86</v>
      </c>
    </row>
    <row r="172" s="13" customFormat="1">
      <c r="A172" s="13"/>
      <c r="B172" s="239"/>
      <c r="C172" s="240"/>
      <c r="D172" s="231" t="s">
        <v>136</v>
      </c>
      <c r="E172" s="241" t="s">
        <v>1</v>
      </c>
      <c r="F172" s="242" t="s">
        <v>202</v>
      </c>
      <c r="G172" s="240"/>
      <c r="H172" s="243">
        <v>331.59399999999999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136</v>
      </c>
      <c r="AU172" s="249" t="s">
        <v>86</v>
      </c>
      <c r="AV172" s="13" t="s">
        <v>86</v>
      </c>
      <c r="AW172" s="13" t="s">
        <v>33</v>
      </c>
      <c r="AX172" s="13" t="s">
        <v>84</v>
      </c>
      <c r="AY172" s="249" t="s">
        <v>121</v>
      </c>
    </row>
    <row r="173" s="2" customFormat="1" ht="24.15" customHeight="1">
      <c r="A173" s="38"/>
      <c r="B173" s="39"/>
      <c r="C173" s="218" t="s">
        <v>203</v>
      </c>
      <c r="D173" s="218" t="s">
        <v>123</v>
      </c>
      <c r="E173" s="219" t="s">
        <v>204</v>
      </c>
      <c r="F173" s="220" t="s">
        <v>205</v>
      </c>
      <c r="G173" s="221" t="s">
        <v>126</v>
      </c>
      <c r="H173" s="222">
        <v>165.797</v>
      </c>
      <c r="I173" s="223"/>
      <c r="J173" s="224">
        <f>ROUND(I173*H173,2)</f>
        <v>0</v>
      </c>
      <c r="K173" s="220" t="s">
        <v>127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128</v>
      </c>
      <c r="AT173" s="229" t="s">
        <v>123</v>
      </c>
      <c r="AU173" s="229" t="s">
        <v>86</v>
      </c>
      <c r="AY173" s="17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128</v>
      </c>
      <c r="BM173" s="229" t="s">
        <v>206</v>
      </c>
    </row>
    <row r="174" s="2" customFormat="1">
      <c r="A174" s="38"/>
      <c r="B174" s="39"/>
      <c r="C174" s="40"/>
      <c r="D174" s="231" t="s">
        <v>130</v>
      </c>
      <c r="E174" s="40"/>
      <c r="F174" s="232" t="s">
        <v>207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86</v>
      </c>
    </row>
    <row r="175" s="2" customFormat="1">
      <c r="A175" s="38"/>
      <c r="B175" s="39"/>
      <c r="C175" s="40"/>
      <c r="D175" s="236" t="s">
        <v>132</v>
      </c>
      <c r="E175" s="40"/>
      <c r="F175" s="237" t="s">
        <v>208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86</v>
      </c>
    </row>
    <row r="176" s="13" customFormat="1">
      <c r="A176" s="13"/>
      <c r="B176" s="239"/>
      <c r="C176" s="240"/>
      <c r="D176" s="231" t="s">
        <v>136</v>
      </c>
      <c r="E176" s="241" t="s">
        <v>1</v>
      </c>
      <c r="F176" s="242" t="s">
        <v>195</v>
      </c>
      <c r="G176" s="240"/>
      <c r="H176" s="243">
        <v>165.797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136</v>
      </c>
      <c r="AU176" s="249" t="s">
        <v>86</v>
      </c>
      <c r="AV176" s="13" t="s">
        <v>86</v>
      </c>
      <c r="AW176" s="13" t="s">
        <v>33</v>
      </c>
      <c r="AX176" s="13" t="s">
        <v>84</v>
      </c>
      <c r="AY176" s="249" t="s">
        <v>121</v>
      </c>
    </row>
    <row r="177" s="2" customFormat="1" ht="24.15" customHeight="1">
      <c r="A177" s="38"/>
      <c r="B177" s="39"/>
      <c r="C177" s="218" t="s">
        <v>209</v>
      </c>
      <c r="D177" s="218" t="s">
        <v>123</v>
      </c>
      <c r="E177" s="219" t="s">
        <v>210</v>
      </c>
      <c r="F177" s="220" t="s">
        <v>211</v>
      </c>
      <c r="G177" s="221" t="s">
        <v>126</v>
      </c>
      <c r="H177" s="222">
        <v>139.096</v>
      </c>
      <c r="I177" s="223"/>
      <c r="J177" s="224">
        <f>ROUND(I177*H177,2)</f>
        <v>0</v>
      </c>
      <c r="K177" s="220" t="s">
        <v>127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128</v>
      </c>
      <c r="AT177" s="229" t="s">
        <v>123</v>
      </c>
      <c r="AU177" s="229" t="s">
        <v>86</v>
      </c>
      <c r="AY177" s="17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128</v>
      </c>
      <c r="BM177" s="229" t="s">
        <v>212</v>
      </c>
    </row>
    <row r="178" s="2" customFormat="1">
      <c r="A178" s="38"/>
      <c r="B178" s="39"/>
      <c r="C178" s="40"/>
      <c r="D178" s="231" t="s">
        <v>130</v>
      </c>
      <c r="E178" s="40"/>
      <c r="F178" s="232" t="s">
        <v>213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130</v>
      </c>
      <c r="AU178" s="17" t="s">
        <v>86</v>
      </c>
    </row>
    <row r="179" s="2" customFormat="1">
      <c r="A179" s="38"/>
      <c r="B179" s="39"/>
      <c r="C179" s="40"/>
      <c r="D179" s="236" t="s">
        <v>132</v>
      </c>
      <c r="E179" s="40"/>
      <c r="F179" s="237" t="s">
        <v>214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132</v>
      </c>
      <c r="AU179" s="17" t="s">
        <v>86</v>
      </c>
    </row>
    <row r="180" s="14" customFormat="1">
      <c r="A180" s="14"/>
      <c r="B180" s="250"/>
      <c r="C180" s="251"/>
      <c r="D180" s="231" t="s">
        <v>136</v>
      </c>
      <c r="E180" s="252" t="s">
        <v>1</v>
      </c>
      <c r="F180" s="253" t="s">
        <v>215</v>
      </c>
      <c r="G180" s="251"/>
      <c r="H180" s="252" t="s">
        <v>1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136</v>
      </c>
      <c r="AU180" s="259" t="s">
        <v>86</v>
      </c>
      <c r="AV180" s="14" t="s">
        <v>84</v>
      </c>
      <c r="AW180" s="14" t="s">
        <v>33</v>
      </c>
      <c r="AX180" s="14" t="s">
        <v>76</v>
      </c>
      <c r="AY180" s="259" t="s">
        <v>121</v>
      </c>
    </row>
    <row r="181" s="13" customFormat="1">
      <c r="A181" s="13"/>
      <c r="B181" s="239"/>
      <c r="C181" s="240"/>
      <c r="D181" s="231" t="s">
        <v>136</v>
      </c>
      <c r="E181" s="241" t="s">
        <v>1</v>
      </c>
      <c r="F181" s="242" t="s">
        <v>216</v>
      </c>
      <c r="G181" s="240"/>
      <c r="H181" s="243">
        <v>174.363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136</v>
      </c>
      <c r="AU181" s="249" t="s">
        <v>86</v>
      </c>
      <c r="AV181" s="13" t="s">
        <v>86</v>
      </c>
      <c r="AW181" s="13" t="s">
        <v>33</v>
      </c>
      <c r="AX181" s="13" t="s">
        <v>76</v>
      </c>
      <c r="AY181" s="249" t="s">
        <v>121</v>
      </c>
    </row>
    <row r="182" s="13" customFormat="1">
      <c r="A182" s="13"/>
      <c r="B182" s="239"/>
      <c r="C182" s="240"/>
      <c r="D182" s="231" t="s">
        <v>136</v>
      </c>
      <c r="E182" s="241" t="s">
        <v>1</v>
      </c>
      <c r="F182" s="242" t="s">
        <v>217</v>
      </c>
      <c r="G182" s="240"/>
      <c r="H182" s="243">
        <v>-17.715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136</v>
      </c>
      <c r="AU182" s="249" t="s">
        <v>86</v>
      </c>
      <c r="AV182" s="13" t="s">
        <v>86</v>
      </c>
      <c r="AW182" s="13" t="s">
        <v>33</v>
      </c>
      <c r="AX182" s="13" t="s">
        <v>76</v>
      </c>
      <c r="AY182" s="249" t="s">
        <v>121</v>
      </c>
    </row>
    <row r="183" s="13" customFormat="1">
      <c r="A183" s="13"/>
      <c r="B183" s="239"/>
      <c r="C183" s="240"/>
      <c r="D183" s="231" t="s">
        <v>136</v>
      </c>
      <c r="E183" s="241" t="s">
        <v>1</v>
      </c>
      <c r="F183" s="242" t="s">
        <v>218</v>
      </c>
      <c r="G183" s="240"/>
      <c r="H183" s="243">
        <v>-3.8500000000000001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136</v>
      </c>
      <c r="AU183" s="249" t="s">
        <v>86</v>
      </c>
      <c r="AV183" s="13" t="s">
        <v>86</v>
      </c>
      <c r="AW183" s="13" t="s">
        <v>33</v>
      </c>
      <c r="AX183" s="13" t="s">
        <v>76</v>
      </c>
      <c r="AY183" s="249" t="s">
        <v>121</v>
      </c>
    </row>
    <row r="184" s="13" customFormat="1">
      <c r="A184" s="13"/>
      <c r="B184" s="239"/>
      <c r="C184" s="240"/>
      <c r="D184" s="231" t="s">
        <v>136</v>
      </c>
      <c r="E184" s="241" t="s">
        <v>1</v>
      </c>
      <c r="F184" s="242" t="s">
        <v>219</v>
      </c>
      <c r="G184" s="240"/>
      <c r="H184" s="243">
        <v>-13.702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136</v>
      </c>
      <c r="AU184" s="249" t="s">
        <v>86</v>
      </c>
      <c r="AV184" s="13" t="s">
        <v>86</v>
      </c>
      <c r="AW184" s="13" t="s">
        <v>33</v>
      </c>
      <c r="AX184" s="13" t="s">
        <v>76</v>
      </c>
      <c r="AY184" s="249" t="s">
        <v>121</v>
      </c>
    </row>
    <row r="185" s="15" customFormat="1">
      <c r="A185" s="15"/>
      <c r="B185" s="260"/>
      <c r="C185" s="261"/>
      <c r="D185" s="231" t="s">
        <v>136</v>
      </c>
      <c r="E185" s="262" t="s">
        <v>1</v>
      </c>
      <c r="F185" s="263" t="s">
        <v>157</v>
      </c>
      <c r="G185" s="261"/>
      <c r="H185" s="264">
        <v>139.096</v>
      </c>
      <c r="I185" s="265"/>
      <c r="J185" s="261"/>
      <c r="K185" s="261"/>
      <c r="L185" s="266"/>
      <c r="M185" s="267"/>
      <c r="N185" s="268"/>
      <c r="O185" s="268"/>
      <c r="P185" s="268"/>
      <c r="Q185" s="268"/>
      <c r="R185" s="268"/>
      <c r="S185" s="268"/>
      <c r="T185" s="26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0" t="s">
        <v>136</v>
      </c>
      <c r="AU185" s="270" t="s">
        <v>86</v>
      </c>
      <c r="AV185" s="15" t="s">
        <v>128</v>
      </c>
      <c r="AW185" s="15" t="s">
        <v>33</v>
      </c>
      <c r="AX185" s="15" t="s">
        <v>84</v>
      </c>
      <c r="AY185" s="270" t="s">
        <v>121</v>
      </c>
    </row>
    <row r="186" s="2" customFormat="1" ht="24.15" customHeight="1">
      <c r="A186" s="38"/>
      <c r="B186" s="39"/>
      <c r="C186" s="218" t="s">
        <v>8</v>
      </c>
      <c r="D186" s="218" t="s">
        <v>123</v>
      </c>
      <c r="E186" s="219" t="s">
        <v>220</v>
      </c>
      <c r="F186" s="220" t="s">
        <v>221</v>
      </c>
      <c r="G186" s="221" t="s">
        <v>168</v>
      </c>
      <c r="H186" s="222">
        <v>760</v>
      </c>
      <c r="I186" s="223"/>
      <c r="J186" s="224">
        <f>ROUND(I186*H186,2)</f>
        <v>0</v>
      </c>
      <c r="K186" s="220" t="s">
        <v>127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128</v>
      </c>
      <c r="AT186" s="229" t="s">
        <v>123</v>
      </c>
      <c r="AU186" s="229" t="s">
        <v>86</v>
      </c>
      <c r="AY186" s="17" t="s">
        <v>121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128</v>
      </c>
      <c r="BM186" s="229" t="s">
        <v>222</v>
      </c>
    </row>
    <row r="187" s="2" customFormat="1">
      <c r="A187" s="38"/>
      <c r="B187" s="39"/>
      <c r="C187" s="40"/>
      <c r="D187" s="231" t="s">
        <v>130</v>
      </c>
      <c r="E187" s="40"/>
      <c r="F187" s="232" t="s">
        <v>223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130</v>
      </c>
      <c r="AU187" s="17" t="s">
        <v>86</v>
      </c>
    </row>
    <row r="188" s="2" customFormat="1">
      <c r="A188" s="38"/>
      <c r="B188" s="39"/>
      <c r="C188" s="40"/>
      <c r="D188" s="236" t="s">
        <v>132</v>
      </c>
      <c r="E188" s="40"/>
      <c r="F188" s="237" t="s">
        <v>224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132</v>
      </c>
      <c r="AU188" s="17" t="s">
        <v>86</v>
      </c>
    </row>
    <row r="189" s="2" customFormat="1">
      <c r="A189" s="38"/>
      <c r="B189" s="39"/>
      <c r="C189" s="40"/>
      <c r="D189" s="231" t="s">
        <v>134</v>
      </c>
      <c r="E189" s="40"/>
      <c r="F189" s="238" t="s">
        <v>225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134</v>
      </c>
      <c r="AU189" s="17" t="s">
        <v>86</v>
      </c>
    </row>
    <row r="190" s="13" customFormat="1">
      <c r="A190" s="13"/>
      <c r="B190" s="239"/>
      <c r="C190" s="240"/>
      <c r="D190" s="231" t="s">
        <v>136</v>
      </c>
      <c r="E190" s="241" t="s">
        <v>1</v>
      </c>
      <c r="F190" s="242" t="s">
        <v>226</v>
      </c>
      <c r="G190" s="240"/>
      <c r="H190" s="243">
        <v>760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136</v>
      </c>
      <c r="AU190" s="249" t="s">
        <v>86</v>
      </c>
      <c r="AV190" s="13" t="s">
        <v>86</v>
      </c>
      <c r="AW190" s="13" t="s">
        <v>33</v>
      </c>
      <c r="AX190" s="13" t="s">
        <v>84</v>
      </c>
      <c r="AY190" s="249" t="s">
        <v>121</v>
      </c>
    </row>
    <row r="191" s="2" customFormat="1" ht="16.5" customHeight="1">
      <c r="A191" s="38"/>
      <c r="B191" s="39"/>
      <c r="C191" s="271" t="s">
        <v>227</v>
      </c>
      <c r="D191" s="271" t="s">
        <v>181</v>
      </c>
      <c r="E191" s="272" t="s">
        <v>228</v>
      </c>
      <c r="F191" s="273" t="s">
        <v>229</v>
      </c>
      <c r="G191" s="274" t="s">
        <v>230</v>
      </c>
      <c r="H191" s="275">
        <v>15.199999999999999</v>
      </c>
      <c r="I191" s="276"/>
      <c r="J191" s="277">
        <f>ROUND(I191*H191,2)</f>
        <v>0</v>
      </c>
      <c r="K191" s="273" t="s">
        <v>127</v>
      </c>
      <c r="L191" s="278"/>
      <c r="M191" s="279" t="s">
        <v>1</v>
      </c>
      <c r="N191" s="280" t="s">
        <v>41</v>
      </c>
      <c r="O191" s="91"/>
      <c r="P191" s="227">
        <f>O191*H191</f>
        <v>0</v>
      </c>
      <c r="Q191" s="227">
        <v>0.001</v>
      </c>
      <c r="R191" s="227">
        <f>Q191*H191</f>
        <v>0.0152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185</v>
      </c>
      <c r="AT191" s="229" t="s">
        <v>181</v>
      </c>
      <c r="AU191" s="229" t="s">
        <v>86</v>
      </c>
      <c r="AY191" s="17" t="s">
        <v>121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128</v>
      </c>
      <c r="BM191" s="229" t="s">
        <v>231</v>
      </c>
    </row>
    <row r="192" s="2" customFormat="1">
      <c r="A192" s="38"/>
      <c r="B192" s="39"/>
      <c r="C192" s="40"/>
      <c r="D192" s="231" t="s">
        <v>130</v>
      </c>
      <c r="E192" s="40"/>
      <c r="F192" s="232" t="s">
        <v>229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130</v>
      </c>
      <c r="AU192" s="17" t="s">
        <v>86</v>
      </c>
    </row>
    <row r="193" s="13" customFormat="1">
      <c r="A193" s="13"/>
      <c r="B193" s="239"/>
      <c r="C193" s="240"/>
      <c r="D193" s="231" t="s">
        <v>136</v>
      </c>
      <c r="E193" s="240"/>
      <c r="F193" s="242" t="s">
        <v>232</v>
      </c>
      <c r="G193" s="240"/>
      <c r="H193" s="243">
        <v>15.199999999999999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136</v>
      </c>
      <c r="AU193" s="249" t="s">
        <v>86</v>
      </c>
      <c r="AV193" s="13" t="s">
        <v>86</v>
      </c>
      <c r="AW193" s="13" t="s">
        <v>4</v>
      </c>
      <c r="AX193" s="13" t="s">
        <v>84</v>
      </c>
      <c r="AY193" s="249" t="s">
        <v>121</v>
      </c>
    </row>
    <row r="194" s="2" customFormat="1" ht="24.15" customHeight="1">
      <c r="A194" s="38"/>
      <c r="B194" s="39"/>
      <c r="C194" s="218" t="s">
        <v>233</v>
      </c>
      <c r="D194" s="218" t="s">
        <v>123</v>
      </c>
      <c r="E194" s="219" t="s">
        <v>234</v>
      </c>
      <c r="F194" s="220" t="s">
        <v>235</v>
      </c>
      <c r="G194" s="221" t="s">
        <v>168</v>
      </c>
      <c r="H194" s="222">
        <v>32.064</v>
      </c>
      <c r="I194" s="223"/>
      <c r="J194" s="224">
        <f>ROUND(I194*H194,2)</f>
        <v>0</v>
      </c>
      <c r="K194" s="220" t="s">
        <v>127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128</v>
      </c>
      <c r="AT194" s="229" t="s">
        <v>123</v>
      </c>
      <c r="AU194" s="229" t="s">
        <v>86</v>
      </c>
      <c r="AY194" s="17" t="s">
        <v>121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128</v>
      </c>
      <c r="BM194" s="229" t="s">
        <v>236</v>
      </c>
    </row>
    <row r="195" s="2" customFormat="1">
      <c r="A195" s="38"/>
      <c r="B195" s="39"/>
      <c r="C195" s="40"/>
      <c r="D195" s="231" t="s">
        <v>130</v>
      </c>
      <c r="E195" s="40"/>
      <c r="F195" s="232" t="s">
        <v>237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130</v>
      </c>
      <c r="AU195" s="17" t="s">
        <v>86</v>
      </c>
    </row>
    <row r="196" s="2" customFormat="1">
      <c r="A196" s="38"/>
      <c r="B196" s="39"/>
      <c r="C196" s="40"/>
      <c r="D196" s="236" t="s">
        <v>132</v>
      </c>
      <c r="E196" s="40"/>
      <c r="F196" s="237" t="s">
        <v>238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132</v>
      </c>
      <c r="AU196" s="17" t="s">
        <v>86</v>
      </c>
    </row>
    <row r="197" s="14" customFormat="1">
      <c r="A197" s="14"/>
      <c r="B197" s="250"/>
      <c r="C197" s="251"/>
      <c r="D197" s="231" t="s">
        <v>136</v>
      </c>
      <c r="E197" s="252" t="s">
        <v>1</v>
      </c>
      <c r="F197" s="253" t="s">
        <v>239</v>
      </c>
      <c r="G197" s="251"/>
      <c r="H197" s="252" t="s">
        <v>1</v>
      </c>
      <c r="I197" s="254"/>
      <c r="J197" s="251"/>
      <c r="K197" s="251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136</v>
      </c>
      <c r="AU197" s="259" t="s">
        <v>86</v>
      </c>
      <c r="AV197" s="14" t="s">
        <v>84</v>
      </c>
      <c r="AW197" s="14" t="s">
        <v>33</v>
      </c>
      <c r="AX197" s="14" t="s">
        <v>76</v>
      </c>
      <c r="AY197" s="259" t="s">
        <v>121</v>
      </c>
    </row>
    <row r="198" s="13" customFormat="1">
      <c r="A198" s="13"/>
      <c r="B198" s="239"/>
      <c r="C198" s="240"/>
      <c r="D198" s="231" t="s">
        <v>136</v>
      </c>
      <c r="E198" s="241" t="s">
        <v>1</v>
      </c>
      <c r="F198" s="242" t="s">
        <v>240</v>
      </c>
      <c r="G198" s="240"/>
      <c r="H198" s="243">
        <v>32.064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136</v>
      </c>
      <c r="AU198" s="249" t="s">
        <v>86</v>
      </c>
      <c r="AV198" s="13" t="s">
        <v>86</v>
      </c>
      <c r="AW198" s="13" t="s">
        <v>33</v>
      </c>
      <c r="AX198" s="13" t="s">
        <v>84</v>
      </c>
      <c r="AY198" s="249" t="s">
        <v>121</v>
      </c>
    </row>
    <row r="199" s="2" customFormat="1" ht="16.5" customHeight="1">
      <c r="A199" s="38"/>
      <c r="B199" s="39"/>
      <c r="C199" s="271" t="s">
        <v>241</v>
      </c>
      <c r="D199" s="271" t="s">
        <v>181</v>
      </c>
      <c r="E199" s="272" t="s">
        <v>228</v>
      </c>
      <c r="F199" s="273" t="s">
        <v>229</v>
      </c>
      <c r="G199" s="274" t="s">
        <v>230</v>
      </c>
      <c r="H199" s="275">
        <v>0.64100000000000001</v>
      </c>
      <c r="I199" s="276"/>
      <c r="J199" s="277">
        <f>ROUND(I199*H199,2)</f>
        <v>0</v>
      </c>
      <c r="K199" s="273" t="s">
        <v>127</v>
      </c>
      <c r="L199" s="278"/>
      <c r="M199" s="279" t="s">
        <v>1</v>
      </c>
      <c r="N199" s="280" t="s">
        <v>41</v>
      </c>
      <c r="O199" s="91"/>
      <c r="P199" s="227">
        <f>O199*H199</f>
        <v>0</v>
      </c>
      <c r="Q199" s="227">
        <v>0.001</v>
      </c>
      <c r="R199" s="227">
        <f>Q199*H199</f>
        <v>0.00064100000000000008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185</v>
      </c>
      <c r="AT199" s="229" t="s">
        <v>181</v>
      </c>
      <c r="AU199" s="229" t="s">
        <v>86</v>
      </c>
      <c r="AY199" s="17" t="s">
        <v>121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128</v>
      </c>
      <c r="BM199" s="229" t="s">
        <v>242</v>
      </c>
    </row>
    <row r="200" s="2" customFormat="1">
      <c r="A200" s="38"/>
      <c r="B200" s="39"/>
      <c r="C200" s="40"/>
      <c r="D200" s="231" t="s">
        <v>130</v>
      </c>
      <c r="E200" s="40"/>
      <c r="F200" s="232" t="s">
        <v>229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130</v>
      </c>
      <c r="AU200" s="17" t="s">
        <v>86</v>
      </c>
    </row>
    <row r="201" s="13" customFormat="1">
      <c r="A201" s="13"/>
      <c r="B201" s="239"/>
      <c r="C201" s="240"/>
      <c r="D201" s="231" t="s">
        <v>136</v>
      </c>
      <c r="E201" s="240"/>
      <c r="F201" s="242" t="s">
        <v>243</v>
      </c>
      <c r="G201" s="240"/>
      <c r="H201" s="243">
        <v>0.64100000000000001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136</v>
      </c>
      <c r="AU201" s="249" t="s">
        <v>86</v>
      </c>
      <c r="AV201" s="13" t="s">
        <v>86</v>
      </c>
      <c r="AW201" s="13" t="s">
        <v>4</v>
      </c>
      <c r="AX201" s="13" t="s">
        <v>84</v>
      </c>
      <c r="AY201" s="249" t="s">
        <v>121</v>
      </c>
    </row>
    <row r="202" s="2" customFormat="1" ht="24.15" customHeight="1">
      <c r="A202" s="38"/>
      <c r="B202" s="39"/>
      <c r="C202" s="218" t="s">
        <v>244</v>
      </c>
      <c r="D202" s="218" t="s">
        <v>123</v>
      </c>
      <c r="E202" s="219" t="s">
        <v>245</v>
      </c>
      <c r="F202" s="220" t="s">
        <v>246</v>
      </c>
      <c r="G202" s="221" t="s">
        <v>168</v>
      </c>
      <c r="H202" s="222">
        <v>760</v>
      </c>
      <c r="I202" s="223"/>
      <c r="J202" s="224">
        <f>ROUND(I202*H202,2)</f>
        <v>0</v>
      </c>
      <c r="K202" s="220" t="s">
        <v>127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128</v>
      </c>
      <c r="AT202" s="229" t="s">
        <v>123</v>
      </c>
      <c r="AU202" s="229" t="s">
        <v>86</v>
      </c>
      <c r="AY202" s="17" t="s">
        <v>121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128</v>
      </c>
      <c r="BM202" s="229" t="s">
        <v>247</v>
      </c>
    </row>
    <row r="203" s="2" customFormat="1">
      <c r="A203" s="38"/>
      <c r="B203" s="39"/>
      <c r="C203" s="40"/>
      <c r="D203" s="231" t="s">
        <v>130</v>
      </c>
      <c r="E203" s="40"/>
      <c r="F203" s="232" t="s">
        <v>248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130</v>
      </c>
      <c r="AU203" s="17" t="s">
        <v>86</v>
      </c>
    </row>
    <row r="204" s="2" customFormat="1">
      <c r="A204" s="38"/>
      <c r="B204" s="39"/>
      <c r="C204" s="40"/>
      <c r="D204" s="236" t="s">
        <v>132</v>
      </c>
      <c r="E204" s="40"/>
      <c r="F204" s="237" t="s">
        <v>249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132</v>
      </c>
      <c r="AU204" s="17" t="s">
        <v>86</v>
      </c>
    </row>
    <row r="205" s="2" customFormat="1">
      <c r="A205" s="38"/>
      <c r="B205" s="39"/>
      <c r="C205" s="40"/>
      <c r="D205" s="231" t="s">
        <v>134</v>
      </c>
      <c r="E205" s="40"/>
      <c r="F205" s="238" t="s">
        <v>250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134</v>
      </c>
      <c r="AU205" s="17" t="s">
        <v>86</v>
      </c>
    </row>
    <row r="206" s="13" customFormat="1">
      <c r="A206" s="13"/>
      <c r="B206" s="239"/>
      <c r="C206" s="240"/>
      <c r="D206" s="231" t="s">
        <v>136</v>
      </c>
      <c r="E206" s="241" t="s">
        <v>1</v>
      </c>
      <c r="F206" s="242" t="s">
        <v>226</v>
      </c>
      <c r="G206" s="240"/>
      <c r="H206" s="243">
        <v>760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136</v>
      </c>
      <c r="AU206" s="249" t="s">
        <v>86</v>
      </c>
      <c r="AV206" s="13" t="s">
        <v>86</v>
      </c>
      <c r="AW206" s="13" t="s">
        <v>33</v>
      </c>
      <c r="AX206" s="13" t="s">
        <v>84</v>
      </c>
      <c r="AY206" s="249" t="s">
        <v>121</v>
      </c>
    </row>
    <row r="207" s="2" customFormat="1" ht="24.15" customHeight="1">
      <c r="A207" s="38"/>
      <c r="B207" s="39"/>
      <c r="C207" s="218" t="s">
        <v>251</v>
      </c>
      <c r="D207" s="218" t="s">
        <v>123</v>
      </c>
      <c r="E207" s="219" t="s">
        <v>252</v>
      </c>
      <c r="F207" s="220" t="s">
        <v>253</v>
      </c>
      <c r="G207" s="221" t="s">
        <v>168</v>
      </c>
      <c r="H207" s="222">
        <v>32.064</v>
      </c>
      <c r="I207" s="223"/>
      <c r="J207" s="224">
        <f>ROUND(I207*H207,2)</f>
        <v>0</v>
      </c>
      <c r="K207" s="220" t="s">
        <v>127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128</v>
      </c>
      <c r="AT207" s="229" t="s">
        <v>123</v>
      </c>
      <c r="AU207" s="229" t="s">
        <v>86</v>
      </c>
      <c r="AY207" s="17" t="s">
        <v>121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128</v>
      </c>
      <c r="BM207" s="229" t="s">
        <v>254</v>
      </c>
    </row>
    <row r="208" s="2" customFormat="1">
      <c r="A208" s="38"/>
      <c r="B208" s="39"/>
      <c r="C208" s="40"/>
      <c r="D208" s="231" t="s">
        <v>130</v>
      </c>
      <c r="E208" s="40"/>
      <c r="F208" s="232" t="s">
        <v>255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130</v>
      </c>
      <c r="AU208" s="17" t="s">
        <v>86</v>
      </c>
    </row>
    <row r="209" s="2" customFormat="1">
      <c r="A209" s="38"/>
      <c r="B209" s="39"/>
      <c r="C209" s="40"/>
      <c r="D209" s="236" t="s">
        <v>132</v>
      </c>
      <c r="E209" s="40"/>
      <c r="F209" s="237" t="s">
        <v>256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132</v>
      </c>
      <c r="AU209" s="17" t="s">
        <v>86</v>
      </c>
    </row>
    <row r="210" s="2" customFormat="1">
      <c r="A210" s="38"/>
      <c r="B210" s="39"/>
      <c r="C210" s="40"/>
      <c r="D210" s="231" t="s">
        <v>134</v>
      </c>
      <c r="E210" s="40"/>
      <c r="F210" s="238" t="s">
        <v>257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134</v>
      </c>
      <c r="AU210" s="17" t="s">
        <v>86</v>
      </c>
    </row>
    <row r="211" s="14" customFormat="1">
      <c r="A211" s="14"/>
      <c r="B211" s="250"/>
      <c r="C211" s="251"/>
      <c r="D211" s="231" t="s">
        <v>136</v>
      </c>
      <c r="E211" s="252" t="s">
        <v>1</v>
      </c>
      <c r="F211" s="253" t="s">
        <v>239</v>
      </c>
      <c r="G211" s="251"/>
      <c r="H211" s="252" t="s">
        <v>1</v>
      </c>
      <c r="I211" s="254"/>
      <c r="J211" s="251"/>
      <c r="K211" s="251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136</v>
      </c>
      <c r="AU211" s="259" t="s">
        <v>86</v>
      </c>
      <c r="AV211" s="14" t="s">
        <v>84</v>
      </c>
      <c r="AW211" s="14" t="s">
        <v>33</v>
      </c>
      <c r="AX211" s="14" t="s">
        <v>76</v>
      </c>
      <c r="AY211" s="259" t="s">
        <v>121</v>
      </c>
    </row>
    <row r="212" s="13" customFormat="1">
      <c r="A212" s="13"/>
      <c r="B212" s="239"/>
      <c r="C212" s="240"/>
      <c r="D212" s="231" t="s">
        <v>136</v>
      </c>
      <c r="E212" s="241" t="s">
        <v>1</v>
      </c>
      <c r="F212" s="242" t="s">
        <v>240</v>
      </c>
      <c r="G212" s="240"/>
      <c r="H212" s="243">
        <v>32.064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136</v>
      </c>
      <c r="AU212" s="249" t="s">
        <v>86</v>
      </c>
      <c r="AV212" s="13" t="s">
        <v>86</v>
      </c>
      <c r="AW212" s="13" t="s">
        <v>33</v>
      </c>
      <c r="AX212" s="13" t="s">
        <v>84</v>
      </c>
      <c r="AY212" s="249" t="s">
        <v>121</v>
      </c>
    </row>
    <row r="213" s="12" customFormat="1" ht="22.8" customHeight="1">
      <c r="A213" s="12"/>
      <c r="B213" s="202"/>
      <c r="C213" s="203"/>
      <c r="D213" s="204" t="s">
        <v>75</v>
      </c>
      <c r="E213" s="216" t="s">
        <v>145</v>
      </c>
      <c r="F213" s="216" t="s">
        <v>258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SUM(P214:P244)</f>
        <v>0</v>
      </c>
      <c r="Q213" s="210"/>
      <c r="R213" s="211">
        <f>SUM(R214:R244)</f>
        <v>1.7225728199999999</v>
      </c>
      <c r="S213" s="210"/>
      <c r="T213" s="212">
        <f>SUM(T214:T244)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84</v>
      </c>
      <c r="AT213" s="214" t="s">
        <v>75</v>
      </c>
      <c r="AU213" s="214" t="s">
        <v>84</v>
      </c>
      <c r="AY213" s="213" t="s">
        <v>121</v>
      </c>
      <c r="BK213" s="215">
        <f>SUM(BK214:BK244)</f>
        <v>0</v>
      </c>
    </row>
    <row r="214" s="2" customFormat="1" ht="24.15" customHeight="1">
      <c r="A214" s="38"/>
      <c r="B214" s="39"/>
      <c r="C214" s="218" t="s">
        <v>259</v>
      </c>
      <c r="D214" s="218" t="s">
        <v>123</v>
      </c>
      <c r="E214" s="219" t="s">
        <v>260</v>
      </c>
      <c r="F214" s="220" t="s">
        <v>261</v>
      </c>
      <c r="G214" s="221" t="s">
        <v>126</v>
      </c>
      <c r="H214" s="222">
        <v>14.880000000000001</v>
      </c>
      <c r="I214" s="223"/>
      <c r="J214" s="224">
        <f>ROUND(I214*H214,2)</f>
        <v>0</v>
      </c>
      <c r="K214" s="220" t="s">
        <v>127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128</v>
      </c>
      <c r="AT214" s="229" t="s">
        <v>123</v>
      </c>
      <c r="AU214" s="229" t="s">
        <v>86</v>
      </c>
      <c r="AY214" s="17" t="s">
        <v>121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128</v>
      </c>
      <c r="BM214" s="229" t="s">
        <v>262</v>
      </c>
    </row>
    <row r="215" s="2" customFormat="1">
      <c r="A215" s="38"/>
      <c r="B215" s="39"/>
      <c r="C215" s="40"/>
      <c r="D215" s="231" t="s">
        <v>130</v>
      </c>
      <c r="E215" s="40"/>
      <c r="F215" s="232" t="s">
        <v>263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130</v>
      </c>
      <c r="AU215" s="17" t="s">
        <v>86</v>
      </c>
    </row>
    <row r="216" s="2" customFormat="1">
      <c r="A216" s="38"/>
      <c r="B216" s="39"/>
      <c r="C216" s="40"/>
      <c r="D216" s="236" t="s">
        <v>132</v>
      </c>
      <c r="E216" s="40"/>
      <c r="F216" s="237" t="s">
        <v>264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132</v>
      </c>
      <c r="AU216" s="17" t="s">
        <v>86</v>
      </c>
    </row>
    <row r="217" s="2" customFormat="1">
      <c r="A217" s="38"/>
      <c r="B217" s="39"/>
      <c r="C217" s="40"/>
      <c r="D217" s="231" t="s">
        <v>134</v>
      </c>
      <c r="E217" s="40"/>
      <c r="F217" s="238" t="s">
        <v>265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134</v>
      </c>
      <c r="AU217" s="17" t="s">
        <v>86</v>
      </c>
    </row>
    <row r="218" s="13" customFormat="1">
      <c r="A218" s="13"/>
      <c r="B218" s="239"/>
      <c r="C218" s="240"/>
      <c r="D218" s="231" t="s">
        <v>136</v>
      </c>
      <c r="E218" s="241" t="s">
        <v>1</v>
      </c>
      <c r="F218" s="242" t="s">
        <v>266</v>
      </c>
      <c r="G218" s="240"/>
      <c r="H218" s="243">
        <v>14.880000000000001</v>
      </c>
      <c r="I218" s="244"/>
      <c r="J218" s="240"/>
      <c r="K218" s="240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136</v>
      </c>
      <c r="AU218" s="249" t="s">
        <v>86</v>
      </c>
      <c r="AV218" s="13" t="s">
        <v>86</v>
      </c>
      <c r="AW218" s="13" t="s">
        <v>33</v>
      </c>
      <c r="AX218" s="13" t="s">
        <v>84</v>
      </c>
      <c r="AY218" s="249" t="s">
        <v>121</v>
      </c>
    </row>
    <row r="219" s="2" customFormat="1" ht="21.75" customHeight="1">
      <c r="A219" s="38"/>
      <c r="B219" s="39"/>
      <c r="C219" s="218" t="s">
        <v>267</v>
      </c>
      <c r="D219" s="218" t="s">
        <v>123</v>
      </c>
      <c r="E219" s="219" t="s">
        <v>268</v>
      </c>
      <c r="F219" s="220" t="s">
        <v>269</v>
      </c>
      <c r="G219" s="221" t="s">
        <v>168</v>
      </c>
      <c r="H219" s="222">
        <v>71.935000000000002</v>
      </c>
      <c r="I219" s="223"/>
      <c r="J219" s="224">
        <f>ROUND(I219*H219,2)</f>
        <v>0</v>
      </c>
      <c r="K219" s="220" t="s">
        <v>127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0.0086499999999999997</v>
      </c>
      <c r="R219" s="227">
        <f>Q219*H219</f>
        <v>0.62223775000000003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128</v>
      </c>
      <c r="AT219" s="229" t="s">
        <v>123</v>
      </c>
      <c r="AU219" s="229" t="s">
        <v>86</v>
      </c>
      <c r="AY219" s="17" t="s">
        <v>121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128</v>
      </c>
      <c r="BM219" s="229" t="s">
        <v>270</v>
      </c>
    </row>
    <row r="220" s="2" customFormat="1">
      <c r="A220" s="38"/>
      <c r="B220" s="39"/>
      <c r="C220" s="40"/>
      <c r="D220" s="231" t="s">
        <v>130</v>
      </c>
      <c r="E220" s="40"/>
      <c r="F220" s="232" t="s">
        <v>271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130</v>
      </c>
      <c r="AU220" s="17" t="s">
        <v>86</v>
      </c>
    </row>
    <row r="221" s="2" customFormat="1">
      <c r="A221" s="38"/>
      <c r="B221" s="39"/>
      <c r="C221" s="40"/>
      <c r="D221" s="236" t="s">
        <v>132</v>
      </c>
      <c r="E221" s="40"/>
      <c r="F221" s="237" t="s">
        <v>272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132</v>
      </c>
      <c r="AU221" s="17" t="s">
        <v>86</v>
      </c>
    </row>
    <row r="222" s="14" customFormat="1">
      <c r="A222" s="14"/>
      <c r="B222" s="250"/>
      <c r="C222" s="251"/>
      <c r="D222" s="231" t="s">
        <v>136</v>
      </c>
      <c r="E222" s="252" t="s">
        <v>1</v>
      </c>
      <c r="F222" s="253" t="s">
        <v>273</v>
      </c>
      <c r="G222" s="251"/>
      <c r="H222" s="252" t="s">
        <v>1</v>
      </c>
      <c r="I222" s="254"/>
      <c r="J222" s="251"/>
      <c r="K222" s="251"/>
      <c r="L222" s="255"/>
      <c r="M222" s="256"/>
      <c r="N222" s="257"/>
      <c r="O222" s="257"/>
      <c r="P222" s="257"/>
      <c r="Q222" s="257"/>
      <c r="R222" s="257"/>
      <c r="S222" s="257"/>
      <c r="T222" s="258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9" t="s">
        <v>136</v>
      </c>
      <c r="AU222" s="259" t="s">
        <v>86</v>
      </c>
      <c r="AV222" s="14" t="s">
        <v>84</v>
      </c>
      <c r="AW222" s="14" t="s">
        <v>33</v>
      </c>
      <c r="AX222" s="14" t="s">
        <v>76</v>
      </c>
      <c r="AY222" s="259" t="s">
        <v>121</v>
      </c>
    </row>
    <row r="223" s="13" customFormat="1">
      <c r="A223" s="13"/>
      <c r="B223" s="239"/>
      <c r="C223" s="240"/>
      <c r="D223" s="231" t="s">
        <v>136</v>
      </c>
      <c r="E223" s="241" t="s">
        <v>1</v>
      </c>
      <c r="F223" s="242" t="s">
        <v>274</v>
      </c>
      <c r="G223" s="240"/>
      <c r="H223" s="243">
        <v>71.935000000000002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136</v>
      </c>
      <c r="AU223" s="249" t="s">
        <v>86</v>
      </c>
      <c r="AV223" s="13" t="s">
        <v>86</v>
      </c>
      <c r="AW223" s="13" t="s">
        <v>33</v>
      </c>
      <c r="AX223" s="13" t="s">
        <v>84</v>
      </c>
      <c r="AY223" s="249" t="s">
        <v>121</v>
      </c>
    </row>
    <row r="224" s="2" customFormat="1" ht="21.75" customHeight="1">
      <c r="A224" s="38"/>
      <c r="B224" s="39"/>
      <c r="C224" s="218" t="s">
        <v>275</v>
      </c>
      <c r="D224" s="218" t="s">
        <v>123</v>
      </c>
      <c r="E224" s="219" t="s">
        <v>276</v>
      </c>
      <c r="F224" s="220" t="s">
        <v>277</v>
      </c>
      <c r="G224" s="221" t="s">
        <v>168</v>
      </c>
      <c r="H224" s="222">
        <v>71.935000000000002</v>
      </c>
      <c r="I224" s="223"/>
      <c r="J224" s="224">
        <f>ROUND(I224*H224,2)</f>
        <v>0</v>
      </c>
      <c r="K224" s="220" t="s">
        <v>127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128</v>
      </c>
      <c r="AT224" s="229" t="s">
        <v>123</v>
      </c>
      <c r="AU224" s="229" t="s">
        <v>86</v>
      </c>
      <c r="AY224" s="17" t="s">
        <v>121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128</v>
      </c>
      <c r="BM224" s="229" t="s">
        <v>278</v>
      </c>
    </row>
    <row r="225" s="2" customFormat="1">
      <c r="A225" s="38"/>
      <c r="B225" s="39"/>
      <c r="C225" s="40"/>
      <c r="D225" s="231" t="s">
        <v>130</v>
      </c>
      <c r="E225" s="40"/>
      <c r="F225" s="232" t="s">
        <v>279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130</v>
      </c>
      <c r="AU225" s="17" t="s">
        <v>86</v>
      </c>
    </row>
    <row r="226" s="2" customFormat="1">
      <c r="A226" s="38"/>
      <c r="B226" s="39"/>
      <c r="C226" s="40"/>
      <c r="D226" s="236" t="s">
        <v>132</v>
      </c>
      <c r="E226" s="40"/>
      <c r="F226" s="237" t="s">
        <v>280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132</v>
      </c>
      <c r="AU226" s="17" t="s">
        <v>86</v>
      </c>
    </row>
    <row r="227" s="14" customFormat="1">
      <c r="A227" s="14"/>
      <c r="B227" s="250"/>
      <c r="C227" s="251"/>
      <c r="D227" s="231" t="s">
        <v>136</v>
      </c>
      <c r="E227" s="252" t="s">
        <v>1</v>
      </c>
      <c r="F227" s="253" t="s">
        <v>273</v>
      </c>
      <c r="G227" s="251"/>
      <c r="H227" s="252" t="s">
        <v>1</v>
      </c>
      <c r="I227" s="254"/>
      <c r="J227" s="251"/>
      <c r="K227" s="251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136</v>
      </c>
      <c r="AU227" s="259" t="s">
        <v>86</v>
      </c>
      <c r="AV227" s="14" t="s">
        <v>84</v>
      </c>
      <c r="AW227" s="14" t="s">
        <v>33</v>
      </c>
      <c r="AX227" s="14" t="s">
        <v>76</v>
      </c>
      <c r="AY227" s="259" t="s">
        <v>121</v>
      </c>
    </row>
    <row r="228" s="13" customFormat="1">
      <c r="A228" s="13"/>
      <c r="B228" s="239"/>
      <c r="C228" s="240"/>
      <c r="D228" s="231" t="s">
        <v>136</v>
      </c>
      <c r="E228" s="241" t="s">
        <v>1</v>
      </c>
      <c r="F228" s="242" t="s">
        <v>274</v>
      </c>
      <c r="G228" s="240"/>
      <c r="H228" s="243">
        <v>71.935000000000002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9" t="s">
        <v>136</v>
      </c>
      <c r="AU228" s="249" t="s">
        <v>86</v>
      </c>
      <c r="AV228" s="13" t="s">
        <v>86</v>
      </c>
      <c r="AW228" s="13" t="s">
        <v>33</v>
      </c>
      <c r="AX228" s="13" t="s">
        <v>84</v>
      </c>
      <c r="AY228" s="249" t="s">
        <v>121</v>
      </c>
    </row>
    <row r="229" s="2" customFormat="1" ht="16.5" customHeight="1">
      <c r="A229" s="38"/>
      <c r="B229" s="39"/>
      <c r="C229" s="218" t="s">
        <v>7</v>
      </c>
      <c r="D229" s="218" t="s">
        <v>123</v>
      </c>
      <c r="E229" s="219" t="s">
        <v>281</v>
      </c>
      <c r="F229" s="220" t="s">
        <v>282</v>
      </c>
      <c r="G229" s="221" t="s">
        <v>283</v>
      </c>
      <c r="H229" s="222">
        <v>27.699999999999999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128</v>
      </c>
      <c r="AT229" s="229" t="s">
        <v>123</v>
      </c>
      <c r="AU229" s="229" t="s">
        <v>86</v>
      </c>
      <c r="AY229" s="17" t="s">
        <v>121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128</v>
      </c>
      <c r="BM229" s="229" t="s">
        <v>284</v>
      </c>
    </row>
    <row r="230" s="2" customFormat="1">
      <c r="A230" s="38"/>
      <c r="B230" s="39"/>
      <c r="C230" s="40"/>
      <c r="D230" s="231" t="s">
        <v>130</v>
      </c>
      <c r="E230" s="40"/>
      <c r="F230" s="232" t="s">
        <v>285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130</v>
      </c>
      <c r="AU230" s="17" t="s">
        <v>86</v>
      </c>
    </row>
    <row r="231" s="2" customFormat="1">
      <c r="A231" s="38"/>
      <c r="B231" s="39"/>
      <c r="C231" s="40"/>
      <c r="D231" s="231" t="s">
        <v>134</v>
      </c>
      <c r="E231" s="40"/>
      <c r="F231" s="238" t="s">
        <v>286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134</v>
      </c>
      <c r="AU231" s="17" t="s">
        <v>86</v>
      </c>
    </row>
    <row r="232" s="13" customFormat="1">
      <c r="A232" s="13"/>
      <c r="B232" s="239"/>
      <c r="C232" s="240"/>
      <c r="D232" s="231" t="s">
        <v>136</v>
      </c>
      <c r="E232" s="241" t="s">
        <v>1</v>
      </c>
      <c r="F232" s="242" t="s">
        <v>287</v>
      </c>
      <c r="G232" s="240"/>
      <c r="H232" s="243">
        <v>27.699999999999999</v>
      </c>
      <c r="I232" s="244"/>
      <c r="J232" s="240"/>
      <c r="K232" s="240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136</v>
      </c>
      <c r="AU232" s="249" t="s">
        <v>86</v>
      </c>
      <c r="AV232" s="13" t="s">
        <v>86</v>
      </c>
      <c r="AW232" s="13" t="s">
        <v>33</v>
      </c>
      <c r="AX232" s="13" t="s">
        <v>84</v>
      </c>
      <c r="AY232" s="249" t="s">
        <v>121</v>
      </c>
    </row>
    <row r="233" s="2" customFormat="1" ht="24.15" customHeight="1">
      <c r="A233" s="38"/>
      <c r="B233" s="39"/>
      <c r="C233" s="218" t="s">
        <v>288</v>
      </c>
      <c r="D233" s="218" t="s">
        <v>123</v>
      </c>
      <c r="E233" s="219" t="s">
        <v>289</v>
      </c>
      <c r="F233" s="220" t="s">
        <v>290</v>
      </c>
      <c r="G233" s="221" t="s">
        <v>291</v>
      </c>
      <c r="H233" s="222">
        <v>0.214</v>
      </c>
      <c r="I233" s="223"/>
      <c r="J233" s="224">
        <f>ROUND(I233*H233,2)</f>
        <v>0</v>
      </c>
      <c r="K233" s="220" t="s">
        <v>127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1.09528</v>
      </c>
      <c r="R233" s="227">
        <f>Q233*H233</f>
        <v>0.23438992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128</v>
      </c>
      <c r="AT233" s="229" t="s">
        <v>123</v>
      </c>
      <c r="AU233" s="229" t="s">
        <v>86</v>
      </c>
      <c r="AY233" s="17" t="s">
        <v>121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128</v>
      </c>
      <c r="BM233" s="229" t="s">
        <v>292</v>
      </c>
    </row>
    <row r="234" s="2" customFormat="1">
      <c r="A234" s="38"/>
      <c r="B234" s="39"/>
      <c r="C234" s="40"/>
      <c r="D234" s="231" t="s">
        <v>130</v>
      </c>
      <c r="E234" s="40"/>
      <c r="F234" s="232" t="s">
        <v>293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130</v>
      </c>
      <c r="AU234" s="17" t="s">
        <v>86</v>
      </c>
    </row>
    <row r="235" s="2" customFormat="1">
      <c r="A235" s="38"/>
      <c r="B235" s="39"/>
      <c r="C235" s="40"/>
      <c r="D235" s="236" t="s">
        <v>132</v>
      </c>
      <c r="E235" s="40"/>
      <c r="F235" s="237" t="s">
        <v>294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132</v>
      </c>
      <c r="AU235" s="17" t="s">
        <v>86</v>
      </c>
    </row>
    <row r="236" s="2" customFormat="1">
      <c r="A236" s="38"/>
      <c r="B236" s="39"/>
      <c r="C236" s="40"/>
      <c r="D236" s="231" t="s">
        <v>134</v>
      </c>
      <c r="E236" s="40"/>
      <c r="F236" s="238" t="s">
        <v>295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134</v>
      </c>
      <c r="AU236" s="17" t="s">
        <v>86</v>
      </c>
    </row>
    <row r="237" s="13" customFormat="1">
      <c r="A237" s="13"/>
      <c r="B237" s="239"/>
      <c r="C237" s="240"/>
      <c r="D237" s="231" t="s">
        <v>136</v>
      </c>
      <c r="E237" s="241" t="s">
        <v>1</v>
      </c>
      <c r="F237" s="242" t="s">
        <v>296</v>
      </c>
      <c r="G237" s="240"/>
      <c r="H237" s="243">
        <v>0.214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136</v>
      </c>
      <c r="AU237" s="249" t="s">
        <v>86</v>
      </c>
      <c r="AV237" s="13" t="s">
        <v>86</v>
      </c>
      <c r="AW237" s="13" t="s">
        <v>33</v>
      </c>
      <c r="AX237" s="13" t="s">
        <v>84</v>
      </c>
      <c r="AY237" s="249" t="s">
        <v>121</v>
      </c>
    </row>
    <row r="238" s="2" customFormat="1" ht="24.15" customHeight="1">
      <c r="A238" s="38"/>
      <c r="B238" s="39"/>
      <c r="C238" s="218" t="s">
        <v>297</v>
      </c>
      <c r="D238" s="218" t="s">
        <v>123</v>
      </c>
      <c r="E238" s="219" t="s">
        <v>298</v>
      </c>
      <c r="F238" s="220" t="s">
        <v>299</v>
      </c>
      <c r="G238" s="221" t="s">
        <v>291</v>
      </c>
      <c r="H238" s="222">
        <v>0.83299999999999996</v>
      </c>
      <c r="I238" s="223"/>
      <c r="J238" s="224">
        <f>ROUND(I238*H238,2)</f>
        <v>0</v>
      </c>
      <c r="K238" s="220" t="s">
        <v>127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1.03955</v>
      </c>
      <c r="R238" s="227">
        <f>Q238*H238</f>
        <v>0.86594514999999994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128</v>
      </c>
      <c r="AT238" s="229" t="s">
        <v>123</v>
      </c>
      <c r="AU238" s="229" t="s">
        <v>86</v>
      </c>
      <c r="AY238" s="17" t="s">
        <v>121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128</v>
      </c>
      <c r="BM238" s="229" t="s">
        <v>300</v>
      </c>
    </row>
    <row r="239" s="2" customFormat="1">
      <c r="A239" s="38"/>
      <c r="B239" s="39"/>
      <c r="C239" s="40"/>
      <c r="D239" s="231" t="s">
        <v>130</v>
      </c>
      <c r="E239" s="40"/>
      <c r="F239" s="232" t="s">
        <v>301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130</v>
      </c>
      <c r="AU239" s="17" t="s">
        <v>86</v>
      </c>
    </row>
    <row r="240" s="2" customFormat="1">
      <c r="A240" s="38"/>
      <c r="B240" s="39"/>
      <c r="C240" s="40"/>
      <c r="D240" s="236" t="s">
        <v>132</v>
      </c>
      <c r="E240" s="40"/>
      <c r="F240" s="237" t="s">
        <v>302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132</v>
      </c>
      <c r="AU240" s="17" t="s">
        <v>86</v>
      </c>
    </row>
    <row r="241" s="2" customFormat="1">
      <c r="A241" s="38"/>
      <c r="B241" s="39"/>
      <c r="C241" s="40"/>
      <c r="D241" s="231" t="s">
        <v>134</v>
      </c>
      <c r="E241" s="40"/>
      <c r="F241" s="238" t="s">
        <v>303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134</v>
      </c>
      <c r="AU241" s="17" t="s">
        <v>86</v>
      </c>
    </row>
    <row r="242" s="14" customFormat="1">
      <c r="A242" s="14"/>
      <c r="B242" s="250"/>
      <c r="C242" s="251"/>
      <c r="D242" s="231" t="s">
        <v>136</v>
      </c>
      <c r="E242" s="252" t="s">
        <v>1</v>
      </c>
      <c r="F242" s="253" t="s">
        <v>304</v>
      </c>
      <c r="G242" s="251"/>
      <c r="H242" s="252" t="s">
        <v>1</v>
      </c>
      <c r="I242" s="254"/>
      <c r="J242" s="251"/>
      <c r="K242" s="251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136</v>
      </c>
      <c r="AU242" s="259" t="s">
        <v>86</v>
      </c>
      <c r="AV242" s="14" t="s">
        <v>84</v>
      </c>
      <c r="AW242" s="14" t="s">
        <v>33</v>
      </c>
      <c r="AX242" s="14" t="s">
        <v>76</v>
      </c>
      <c r="AY242" s="259" t="s">
        <v>121</v>
      </c>
    </row>
    <row r="243" s="14" customFormat="1">
      <c r="A243" s="14"/>
      <c r="B243" s="250"/>
      <c r="C243" s="251"/>
      <c r="D243" s="231" t="s">
        <v>136</v>
      </c>
      <c r="E243" s="252" t="s">
        <v>1</v>
      </c>
      <c r="F243" s="253" t="s">
        <v>305</v>
      </c>
      <c r="G243" s="251"/>
      <c r="H243" s="252" t="s">
        <v>1</v>
      </c>
      <c r="I243" s="254"/>
      <c r="J243" s="251"/>
      <c r="K243" s="251"/>
      <c r="L243" s="255"/>
      <c r="M243" s="256"/>
      <c r="N243" s="257"/>
      <c r="O243" s="257"/>
      <c r="P243" s="257"/>
      <c r="Q243" s="257"/>
      <c r="R243" s="257"/>
      <c r="S243" s="257"/>
      <c r="T243" s="25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9" t="s">
        <v>136</v>
      </c>
      <c r="AU243" s="259" t="s">
        <v>86</v>
      </c>
      <c r="AV243" s="14" t="s">
        <v>84</v>
      </c>
      <c r="AW243" s="14" t="s">
        <v>33</v>
      </c>
      <c r="AX243" s="14" t="s">
        <v>76</v>
      </c>
      <c r="AY243" s="259" t="s">
        <v>121</v>
      </c>
    </row>
    <row r="244" s="13" customFormat="1">
      <c r="A244" s="13"/>
      <c r="B244" s="239"/>
      <c r="C244" s="240"/>
      <c r="D244" s="231" t="s">
        <v>136</v>
      </c>
      <c r="E244" s="241" t="s">
        <v>1</v>
      </c>
      <c r="F244" s="242" t="s">
        <v>306</v>
      </c>
      <c r="G244" s="240"/>
      <c r="H244" s="243">
        <v>0.83299999999999996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9" t="s">
        <v>136</v>
      </c>
      <c r="AU244" s="249" t="s">
        <v>86</v>
      </c>
      <c r="AV244" s="13" t="s">
        <v>86</v>
      </c>
      <c r="AW244" s="13" t="s">
        <v>33</v>
      </c>
      <c r="AX244" s="13" t="s">
        <v>84</v>
      </c>
      <c r="AY244" s="249" t="s">
        <v>121</v>
      </c>
    </row>
    <row r="245" s="12" customFormat="1" ht="22.8" customHeight="1">
      <c r="A245" s="12"/>
      <c r="B245" s="202"/>
      <c r="C245" s="203"/>
      <c r="D245" s="204" t="s">
        <v>75</v>
      </c>
      <c r="E245" s="216" t="s">
        <v>128</v>
      </c>
      <c r="F245" s="216" t="s">
        <v>307</v>
      </c>
      <c r="G245" s="203"/>
      <c r="H245" s="203"/>
      <c r="I245" s="206"/>
      <c r="J245" s="217">
        <f>BK245</f>
        <v>0</v>
      </c>
      <c r="K245" s="203"/>
      <c r="L245" s="208"/>
      <c r="M245" s="209"/>
      <c r="N245" s="210"/>
      <c r="O245" s="210"/>
      <c r="P245" s="211">
        <f>SUM(P246:P270)</f>
        <v>0</v>
      </c>
      <c r="Q245" s="210"/>
      <c r="R245" s="211">
        <f>SUM(R246:R270)</f>
        <v>262.04713149999998</v>
      </c>
      <c r="S245" s="210"/>
      <c r="T245" s="212">
        <f>SUM(T246:T270)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84</v>
      </c>
      <c r="AT245" s="214" t="s">
        <v>75</v>
      </c>
      <c r="AU245" s="214" t="s">
        <v>84</v>
      </c>
      <c r="AY245" s="213" t="s">
        <v>121</v>
      </c>
      <c r="BK245" s="215">
        <f>SUM(BK246:BK270)</f>
        <v>0</v>
      </c>
    </row>
    <row r="246" s="2" customFormat="1" ht="21.75" customHeight="1">
      <c r="A246" s="38"/>
      <c r="B246" s="39"/>
      <c r="C246" s="218" t="s">
        <v>308</v>
      </c>
      <c r="D246" s="218" t="s">
        <v>123</v>
      </c>
      <c r="E246" s="219" t="s">
        <v>309</v>
      </c>
      <c r="F246" s="220" t="s">
        <v>310</v>
      </c>
      <c r="G246" s="221" t="s">
        <v>168</v>
      </c>
      <c r="H246" s="222">
        <v>19.25</v>
      </c>
      <c r="I246" s="223"/>
      <c r="J246" s="224">
        <f>ROUND(I246*H246,2)</f>
        <v>0</v>
      </c>
      <c r="K246" s="220" t="s">
        <v>127</v>
      </c>
      <c r="L246" s="44"/>
      <c r="M246" s="225" t="s">
        <v>1</v>
      </c>
      <c r="N246" s="226" t="s">
        <v>41</v>
      </c>
      <c r="O246" s="91"/>
      <c r="P246" s="227">
        <f>O246*H246</f>
        <v>0</v>
      </c>
      <c r="Q246" s="227">
        <v>0.21251999999999999</v>
      </c>
      <c r="R246" s="227">
        <f>Q246*H246</f>
        <v>4.0910099999999998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128</v>
      </c>
      <c r="AT246" s="229" t="s">
        <v>123</v>
      </c>
      <c r="AU246" s="229" t="s">
        <v>86</v>
      </c>
      <c r="AY246" s="17" t="s">
        <v>121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84</v>
      </c>
      <c r="BK246" s="230">
        <f>ROUND(I246*H246,2)</f>
        <v>0</v>
      </c>
      <c r="BL246" s="17" t="s">
        <v>128</v>
      </c>
      <c r="BM246" s="229" t="s">
        <v>311</v>
      </c>
    </row>
    <row r="247" s="2" customFormat="1">
      <c r="A247" s="38"/>
      <c r="B247" s="39"/>
      <c r="C247" s="40"/>
      <c r="D247" s="231" t="s">
        <v>130</v>
      </c>
      <c r="E247" s="40"/>
      <c r="F247" s="232" t="s">
        <v>312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130</v>
      </c>
      <c r="AU247" s="17" t="s">
        <v>86</v>
      </c>
    </row>
    <row r="248" s="2" customFormat="1">
      <c r="A248" s="38"/>
      <c r="B248" s="39"/>
      <c r="C248" s="40"/>
      <c r="D248" s="236" t="s">
        <v>132</v>
      </c>
      <c r="E248" s="40"/>
      <c r="F248" s="237" t="s">
        <v>313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132</v>
      </c>
      <c r="AU248" s="17" t="s">
        <v>86</v>
      </c>
    </row>
    <row r="249" s="2" customFormat="1">
      <c r="A249" s="38"/>
      <c r="B249" s="39"/>
      <c r="C249" s="40"/>
      <c r="D249" s="231" t="s">
        <v>134</v>
      </c>
      <c r="E249" s="40"/>
      <c r="F249" s="238" t="s">
        <v>314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134</v>
      </c>
      <c r="AU249" s="17" t="s">
        <v>86</v>
      </c>
    </row>
    <row r="250" s="13" customFormat="1">
      <c r="A250" s="13"/>
      <c r="B250" s="239"/>
      <c r="C250" s="240"/>
      <c r="D250" s="231" t="s">
        <v>136</v>
      </c>
      <c r="E250" s="241" t="s">
        <v>1</v>
      </c>
      <c r="F250" s="242" t="s">
        <v>315</v>
      </c>
      <c r="G250" s="240"/>
      <c r="H250" s="243">
        <v>19.25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9" t="s">
        <v>136</v>
      </c>
      <c r="AU250" s="249" t="s">
        <v>86</v>
      </c>
      <c r="AV250" s="13" t="s">
        <v>86</v>
      </c>
      <c r="AW250" s="13" t="s">
        <v>33</v>
      </c>
      <c r="AX250" s="13" t="s">
        <v>84</v>
      </c>
      <c r="AY250" s="249" t="s">
        <v>121</v>
      </c>
    </row>
    <row r="251" s="2" customFormat="1" ht="24.15" customHeight="1">
      <c r="A251" s="38"/>
      <c r="B251" s="39"/>
      <c r="C251" s="218" t="s">
        <v>316</v>
      </c>
      <c r="D251" s="218" t="s">
        <v>123</v>
      </c>
      <c r="E251" s="219" t="s">
        <v>317</v>
      </c>
      <c r="F251" s="220" t="s">
        <v>318</v>
      </c>
      <c r="G251" s="221" t="s">
        <v>168</v>
      </c>
      <c r="H251" s="222">
        <v>20.175000000000001</v>
      </c>
      <c r="I251" s="223"/>
      <c r="J251" s="224">
        <f>ROUND(I251*H251,2)</f>
        <v>0</v>
      </c>
      <c r="K251" s="220" t="s">
        <v>127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128</v>
      </c>
      <c r="AT251" s="229" t="s">
        <v>123</v>
      </c>
      <c r="AU251" s="229" t="s">
        <v>86</v>
      </c>
      <c r="AY251" s="17" t="s">
        <v>121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128</v>
      </c>
      <c r="BM251" s="229" t="s">
        <v>319</v>
      </c>
    </row>
    <row r="252" s="2" customFormat="1">
      <c r="A252" s="38"/>
      <c r="B252" s="39"/>
      <c r="C252" s="40"/>
      <c r="D252" s="231" t="s">
        <v>130</v>
      </c>
      <c r="E252" s="40"/>
      <c r="F252" s="232" t="s">
        <v>320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130</v>
      </c>
      <c r="AU252" s="17" t="s">
        <v>86</v>
      </c>
    </row>
    <row r="253" s="2" customFormat="1">
      <c r="A253" s="38"/>
      <c r="B253" s="39"/>
      <c r="C253" s="40"/>
      <c r="D253" s="236" t="s">
        <v>132</v>
      </c>
      <c r="E253" s="40"/>
      <c r="F253" s="237" t="s">
        <v>321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132</v>
      </c>
      <c r="AU253" s="17" t="s">
        <v>86</v>
      </c>
    </row>
    <row r="254" s="13" customFormat="1">
      <c r="A254" s="13"/>
      <c r="B254" s="239"/>
      <c r="C254" s="240"/>
      <c r="D254" s="231" t="s">
        <v>136</v>
      </c>
      <c r="E254" s="241" t="s">
        <v>1</v>
      </c>
      <c r="F254" s="242" t="s">
        <v>322</v>
      </c>
      <c r="G254" s="240"/>
      <c r="H254" s="243">
        <v>20.175000000000001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136</v>
      </c>
      <c r="AU254" s="249" t="s">
        <v>86</v>
      </c>
      <c r="AV254" s="13" t="s">
        <v>86</v>
      </c>
      <c r="AW254" s="13" t="s">
        <v>33</v>
      </c>
      <c r="AX254" s="13" t="s">
        <v>84</v>
      </c>
      <c r="AY254" s="249" t="s">
        <v>121</v>
      </c>
    </row>
    <row r="255" s="2" customFormat="1" ht="49.05" customHeight="1">
      <c r="A255" s="38"/>
      <c r="B255" s="39"/>
      <c r="C255" s="218" t="s">
        <v>323</v>
      </c>
      <c r="D255" s="218" t="s">
        <v>123</v>
      </c>
      <c r="E255" s="219" t="s">
        <v>324</v>
      </c>
      <c r="F255" s="220" t="s">
        <v>325</v>
      </c>
      <c r="G255" s="221" t="s">
        <v>126</v>
      </c>
      <c r="H255" s="222">
        <v>32</v>
      </c>
      <c r="I255" s="223"/>
      <c r="J255" s="224">
        <f>ROUND(I255*H255,2)</f>
        <v>0</v>
      </c>
      <c r="K255" s="220" t="s">
        <v>127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2.0019999999999998</v>
      </c>
      <c r="R255" s="227">
        <f>Q255*H255</f>
        <v>64.063999999999993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128</v>
      </c>
      <c r="AT255" s="229" t="s">
        <v>123</v>
      </c>
      <c r="AU255" s="229" t="s">
        <v>86</v>
      </c>
      <c r="AY255" s="17" t="s">
        <v>121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128</v>
      </c>
      <c r="BM255" s="229" t="s">
        <v>326</v>
      </c>
    </row>
    <row r="256" s="2" customFormat="1">
      <c r="A256" s="38"/>
      <c r="B256" s="39"/>
      <c r="C256" s="40"/>
      <c r="D256" s="231" t="s">
        <v>130</v>
      </c>
      <c r="E256" s="40"/>
      <c r="F256" s="232" t="s">
        <v>325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130</v>
      </c>
      <c r="AU256" s="17" t="s">
        <v>86</v>
      </c>
    </row>
    <row r="257" s="2" customFormat="1">
      <c r="A257" s="38"/>
      <c r="B257" s="39"/>
      <c r="C257" s="40"/>
      <c r="D257" s="236" t="s">
        <v>132</v>
      </c>
      <c r="E257" s="40"/>
      <c r="F257" s="237" t="s">
        <v>327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132</v>
      </c>
      <c r="AU257" s="17" t="s">
        <v>86</v>
      </c>
    </row>
    <row r="258" s="13" customFormat="1">
      <c r="A258" s="13"/>
      <c r="B258" s="239"/>
      <c r="C258" s="240"/>
      <c r="D258" s="231" t="s">
        <v>136</v>
      </c>
      <c r="E258" s="241" t="s">
        <v>1</v>
      </c>
      <c r="F258" s="242" t="s">
        <v>328</v>
      </c>
      <c r="G258" s="240"/>
      <c r="H258" s="243">
        <v>32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136</v>
      </c>
      <c r="AU258" s="249" t="s">
        <v>86</v>
      </c>
      <c r="AV258" s="13" t="s">
        <v>86</v>
      </c>
      <c r="AW258" s="13" t="s">
        <v>33</v>
      </c>
      <c r="AX258" s="13" t="s">
        <v>84</v>
      </c>
      <c r="AY258" s="249" t="s">
        <v>121</v>
      </c>
    </row>
    <row r="259" s="2" customFormat="1" ht="37.8" customHeight="1">
      <c r="A259" s="38"/>
      <c r="B259" s="39"/>
      <c r="C259" s="218" t="s">
        <v>329</v>
      </c>
      <c r="D259" s="218" t="s">
        <v>123</v>
      </c>
      <c r="E259" s="219" t="s">
        <v>330</v>
      </c>
      <c r="F259" s="220" t="s">
        <v>331</v>
      </c>
      <c r="G259" s="221" t="s">
        <v>126</v>
      </c>
      <c r="H259" s="222">
        <v>104.753</v>
      </c>
      <c r="I259" s="223"/>
      <c r="J259" s="224">
        <f>ROUND(I259*H259,2)</f>
        <v>0</v>
      </c>
      <c r="K259" s="220" t="s">
        <v>127</v>
      </c>
      <c r="L259" s="44"/>
      <c r="M259" s="225" t="s">
        <v>1</v>
      </c>
      <c r="N259" s="226" t="s">
        <v>41</v>
      </c>
      <c r="O259" s="91"/>
      <c r="P259" s="227">
        <f>O259*H259</f>
        <v>0</v>
      </c>
      <c r="Q259" s="227">
        <v>1.8480000000000001</v>
      </c>
      <c r="R259" s="227">
        <f>Q259*H259</f>
        <v>193.58354400000002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128</v>
      </c>
      <c r="AT259" s="229" t="s">
        <v>123</v>
      </c>
      <c r="AU259" s="229" t="s">
        <v>86</v>
      </c>
      <c r="AY259" s="17" t="s">
        <v>121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128</v>
      </c>
      <c r="BM259" s="229" t="s">
        <v>332</v>
      </c>
    </row>
    <row r="260" s="2" customFormat="1">
      <c r="A260" s="38"/>
      <c r="B260" s="39"/>
      <c r="C260" s="40"/>
      <c r="D260" s="231" t="s">
        <v>130</v>
      </c>
      <c r="E260" s="40"/>
      <c r="F260" s="232" t="s">
        <v>333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130</v>
      </c>
      <c r="AU260" s="17" t="s">
        <v>86</v>
      </c>
    </row>
    <row r="261" s="2" customFormat="1">
      <c r="A261" s="38"/>
      <c r="B261" s="39"/>
      <c r="C261" s="40"/>
      <c r="D261" s="236" t="s">
        <v>132</v>
      </c>
      <c r="E261" s="40"/>
      <c r="F261" s="237" t="s">
        <v>334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132</v>
      </c>
      <c r="AU261" s="17" t="s">
        <v>86</v>
      </c>
    </row>
    <row r="262" s="13" customFormat="1">
      <c r="A262" s="13"/>
      <c r="B262" s="239"/>
      <c r="C262" s="240"/>
      <c r="D262" s="231" t="s">
        <v>136</v>
      </c>
      <c r="E262" s="241" t="s">
        <v>1</v>
      </c>
      <c r="F262" s="242" t="s">
        <v>335</v>
      </c>
      <c r="G262" s="240"/>
      <c r="H262" s="243">
        <v>104.753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136</v>
      </c>
      <c r="AU262" s="249" t="s">
        <v>86</v>
      </c>
      <c r="AV262" s="13" t="s">
        <v>86</v>
      </c>
      <c r="AW262" s="13" t="s">
        <v>33</v>
      </c>
      <c r="AX262" s="13" t="s">
        <v>84</v>
      </c>
      <c r="AY262" s="249" t="s">
        <v>121</v>
      </c>
    </row>
    <row r="263" s="2" customFormat="1" ht="33" customHeight="1">
      <c r="A263" s="38"/>
      <c r="B263" s="39"/>
      <c r="C263" s="218" t="s">
        <v>336</v>
      </c>
      <c r="D263" s="218" t="s">
        <v>123</v>
      </c>
      <c r="E263" s="219" t="s">
        <v>337</v>
      </c>
      <c r="F263" s="220" t="s">
        <v>338</v>
      </c>
      <c r="G263" s="221" t="s">
        <v>168</v>
      </c>
      <c r="H263" s="222">
        <v>19.25</v>
      </c>
      <c r="I263" s="223"/>
      <c r="J263" s="224">
        <f>ROUND(I263*H263,2)</f>
        <v>0</v>
      </c>
      <c r="K263" s="220" t="s">
        <v>127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0.016029999999999999</v>
      </c>
      <c r="R263" s="227">
        <f>Q263*H263</f>
        <v>0.3085775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128</v>
      </c>
      <c r="AT263" s="229" t="s">
        <v>123</v>
      </c>
      <c r="AU263" s="229" t="s">
        <v>86</v>
      </c>
      <c r="AY263" s="17" t="s">
        <v>121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128</v>
      </c>
      <c r="BM263" s="229" t="s">
        <v>339</v>
      </c>
    </row>
    <row r="264" s="2" customFormat="1">
      <c r="A264" s="38"/>
      <c r="B264" s="39"/>
      <c r="C264" s="40"/>
      <c r="D264" s="231" t="s">
        <v>130</v>
      </c>
      <c r="E264" s="40"/>
      <c r="F264" s="232" t="s">
        <v>340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130</v>
      </c>
      <c r="AU264" s="17" t="s">
        <v>86</v>
      </c>
    </row>
    <row r="265" s="2" customFormat="1">
      <c r="A265" s="38"/>
      <c r="B265" s="39"/>
      <c r="C265" s="40"/>
      <c r="D265" s="236" t="s">
        <v>132</v>
      </c>
      <c r="E265" s="40"/>
      <c r="F265" s="237" t="s">
        <v>341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132</v>
      </c>
      <c r="AU265" s="17" t="s">
        <v>86</v>
      </c>
    </row>
    <row r="266" s="2" customFormat="1">
      <c r="A266" s="38"/>
      <c r="B266" s="39"/>
      <c r="C266" s="40"/>
      <c r="D266" s="231" t="s">
        <v>134</v>
      </c>
      <c r="E266" s="40"/>
      <c r="F266" s="238" t="s">
        <v>342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134</v>
      </c>
      <c r="AU266" s="17" t="s">
        <v>86</v>
      </c>
    </row>
    <row r="267" s="13" customFormat="1">
      <c r="A267" s="13"/>
      <c r="B267" s="239"/>
      <c r="C267" s="240"/>
      <c r="D267" s="231" t="s">
        <v>136</v>
      </c>
      <c r="E267" s="241" t="s">
        <v>1</v>
      </c>
      <c r="F267" s="242" t="s">
        <v>315</v>
      </c>
      <c r="G267" s="240"/>
      <c r="H267" s="243">
        <v>19.25</v>
      </c>
      <c r="I267" s="244"/>
      <c r="J267" s="240"/>
      <c r="K267" s="240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136</v>
      </c>
      <c r="AU267" s="249" t="s">
        <v>86</v>
      </c>
      <c r="AV267" s="13" t="s">
        <v>86</v>
      </c>
      <c r="AW267" s="13" t="s">
        <v>33</v>
      </c>
      <c r="AX267" s="13" t="s">
        <v>84</v>
      </c>
      <c r="AY267" s="249" t="s">
        <v>121</v>
      </c>
    </row>
    <row r="268" s="2" customFormat="1" ht="16.5" customHeight="1">
      <c r="A268" s="38"/>
      <c r="B268" s="39"/>
      <c r="C268" s="218" t="s">
        <v>343</v>
      </c>
      <c r="D268" s="218" t="s">
        <v>123</v>
      </c>
      <c r="E268" s="219" t="s">
        <v>344</v>
      </c>
      <c r="F268" s="220" t="s">
        <v>345</v>
      </c>
      <c r="G268" s="221" t="s">
        <v>126</v>
      </c>
      <c r="H268" s="222">
        <v>20.969999999999999</v>
      </c>
      <c r="I268" s="223"/>
      <c r="J268" s="224">
        <f>ROUND(I268*H268,2)</f>
        <v>0</v>
      </c>
      <c r="K268" s="220" t="s">
        <v>1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128</v>
      </c>
      <c r="AT268" s="229" t="s">
        <v>123</v>
      </c>
      <c r="AU268" s="229" t="s">
        <v>86</v>
      </c>
      <c r="AY268" s="17" t="s">
        <v>121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128</v>
      </c>
      <c r="BM268" s="229" t="s">
        <v>346</v>
      </c>
    </row>
    <row r="269" s="2" customFormat="1">
      <c r="A269" s="38"/>
      <c r="B269" s="39"/>
      <c r="C269" s="40"/>
      <c r="D269" s="231" t="s">
        <v>130</v>
      </c>
      <c r="E269" s="40"/>
      <c r="F269" s="232" t="s">
        <v>345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130</v>
      </c>
      <c r="AU269" s="17" t="s">
        <v>86</v>
      </c>
    </row>
    <row r="270" s="13" customFormat="1">
      <c r="A270" s="13"/>
      <c r="B270" s="239"/>
      <c r="C270" s="240"/>
      <c r="D270" s="231" t="s">
        <v>136</v>
      </c>
      <c r="E270" s="241" t="s">
        <v>1</v>
      </c>
      <c r="F270" s="242" t="s">
        <v>347</v>
      </c>
      <c r="G270" s="240"/>
      <c r="H270" s="243">
        <v>20.969999999999999</v>
      </c>
      <c r="I270" s="244"/>
      <c r="J270" s="240"/>
      <c r="K270" s="240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136</v>
      </c>
      <c r="AU270" s="249" t="s">
        <v>86</v>
      </c>
      <c r="AV270" s="13" t="s">
        <v>86</v>
      </c>
      <c r="AW270" s="13" t="s">
        <v>33</v>
      </c>
      <c r="AX270" s="13" t="s">
        <v>84</v>
      </c>
      <c r="AY270" s="249" t="s">
        <v>121</v>
      </c>
    </row>
    <row r="271" s="12" customFormat="1" ht="22.8" customHeight="1">
      <c r="A271" s="12"/>
      <c r="B271" s="202"/>
      <c r="C271" s="203"/>
      <c r="D271" s="204" t="s">
        <v>75</v>
      </c>
      <c r="E271" s="216" t="s">
        <v>348</v>
      </c>
      <c r="F271" s="216" t="s">
        <v>349</v>
      </c>
      <c r="G271" s="203"/>
      <c r="H271" s="203"/>
      <c r="I271" s="206"/>
      <c r="J271" s="217">
        <f>BK271</f>
        <v>0</v>
      </c>
      <c r="K271" s="203"/>
      <c r="L271" s="208"/>
      <c r="M271" s="209"/>
      <c r="N271" s="210"/>
      <c r="O271" s="210"/>
      <c r="P271" s="211">
        <f>SUM(P272:P286)</f>
        <v>0</v>
      </c>
      <c r="Q271" s="210"/>
      <c r="R271" s="211">
        <f>SUM(R272:R286)</f>
        <v>0</v>
      </c>
      <c r="S271" s="210"/>
      <c r="T271" s="212">
        <f>SUM(T272:T286)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3" t="s">
        <v>84</v>
      </c>
      <c r="AT271" s="214" t="s">
        <v>75</v>
      </c>
      <c r="AU271" s="214" t="s">
        <v>84</v>
      </c>
      <c r="AY271" s="213" t="s">
        <v>121</v>
      </c>
      <c r="BK271" s="215">
        <f>SUM(BK272:BK286)</f>
        <v>0</v>
      </c>
    </row>
    <row r="272" s="2" customFormat="1" ht="44.25" customHeight="1">
      <c r="A272" s="38"/>
      <c r="B272" s="39"/>
      <c r="C272" s="218" t="s">
        <v>350</v>
      </c>
      <c r="D272" s="218" t="s">
        <v>123</v>
      </c>
      <c r="E272" s="219" t="s">
        <v>351</v>
      </c>
      <c r="F272" s="220" t="s">
        <v>352</v>
      </c>
      <c r="G272" s="221" t="s">
        <v>291</v>
      </c>
      <c r="H272" s="222">
        <v>31.175000000000001</v>
      </c>
      <c r="I272" s="223"/>
      <c r="J272" s="224">
        <f>ROUND(I272*H272,2)</f>
        <v>0</v>
      </c>
      <c r="K272" s="220" t="s">
        <v>127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128</v>
      </c>
      <c r="AT272" s="229" t="s">
        <v>123</v>
      </c>
      <c r="AU272" s="229" t="s">
        <v>86</v>
      </c>
      <c r="AY272" s="17" t="s">
        <v>121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128</v>
      </c>
      <c r="BM272" s="229" t="s">
        <v>353</v>
      </c>
    </row>
    <row r="273" s="2" customFormat="1">
      <c r="A273" s="38"/>
      <c r="B273" s="39"/>
      <c r="C273" s="40"/>
      <c r="D273" s="231" t="s">
        <v>130</v>
      </c>
      <c r="E273" s="40"/>
      <c r="F273" s="232" t="s">
        <v>354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130</v>
      </c>
      <c r="AU273" s="17" t="s">
        <v>86</v>
      </c>
    </row>
    <row r="274" s="2" customFormat="1">
      <c r="A274" s="38"/>
      <c r="B274" s="39"/>
      <c r="C274" s="40"/>
      <c r="D274" s="236" t="s">
        <v>132</v>
      </c>
      <c r="E274" s="40"/>
      <c r="F274" s="237" t="s">
        <v>355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132</v>
      </c>
      <c r="AU274" s="17" t="s">
        <v>86</v>
      </c>
    </row>
    <row r="275" s="2" customFormat="1">
      <c r="A275" s="38"/>
      <c r="B275" s="39"/>
      <c r="C275" s="40"/>
      <c r="D275" s="231" t="s">
        <v>134</v>
      </c>
      <c r="E275" s="40"/>
      <c r="F275" s="238" t="s">
        <v>356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134</v>
      </c>
      <c r="AU275" s="17" t="s">
        <v>86</v>
      </c>
    </row>
    <row r="276" s="13" customFormat="1">
      <c r="A276" s="13"/>
      <c r="B276" s="239"/>
      <c r="C276" s="240"/>
      <c r="D276" s="231" t="s">
        <v>136</v>
      </c>
      <c r="E276" s="241" t="s">
        <v>1</v>
      </c>
      <c r="F276" s="242" t="s">
        <v>357</v>
      </c>
      <c r="G276" s="240"/>
      <c r="H276" s="243">
        <v>31.175000000000001</v>
      </c>
      <c r="I276" s="244"/>
      <c r="J276" s="240"/>
      <c r="K276" s="240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136</v>
      </c>
      <c r="AU276" s="249" t="s">
        <v>86</v>
      </c>
      <c r="AV276" s="13" t="s">
        <v>86</v>
      </c>
      <c r="AW276" s="13" t="s">
        <v>33</v>
      </c>
      <c r="AX276" s="13" t="s">
        <v>84</v>
      </c>
      <c r="AY276" s="249" t="s">
        <v>121</v>
      </c>
    </row>
    <row r="277" s="2" customFormat="1" ht="24.15" customHeight="1">
      <c r="A277" s="38"/>
      <c r="B277" s="39"/>
      <c r="C277" s="218" t="s">
        <v>358</v>
      </c>
      <c r="D277" s="218" t="s">
        <v>123</v>
      </c>
      <c r="E277" s="219" t="s">
        <v>359</v>
      </c>
      <c r="F277" s="220" t="s">
        <v>360</v>
      </c>
      <c r="G277" s="221" t="s">
        <v>291</v>
      </c>
      <c r="H277" s="222">
        <v>31.175000000000001</v>
      </c>
      <c r="I277" s="223"/>
      <c r="J277" s="224">
        <f>ROUND(I277*H277,2)</f>
        <v>0</v>
      </c>
      <c r="K277" s="220" t="s">
        <v>127</v>
      </c>
      <c r="L277" s="44"/>
      <c r="M277" s="225" t="s">
        <v>1</v>
      </c>
      <c r="N277" s="226" t="s">
        <v>41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128</v>
      </c>
      <c r="AT277" s="229" t="s">
        <v>123</v>
      </c>
      <c r="AU277" s="229" t="s">
        <v>86</v>
      </c>
      <c r="AY277" s="17" t="s">
        <v>121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84</v>
      </c>
      <c r="BK277" s="230">
        <f>ROUND(I277*H277,2)</f>
        <v>0</v>
      </c>
      <c r="BL277" s="17" t="s">
        <v>128</v>
      </c>
      <c r="BM277" s="229" t="s">
        <v>361</v>
      </c>
    </row>
    <row r="278" s="2" customFormat="1">
      <c r="A278" s="38"/>
      <c r="B278" s="39"/>
      <c r="C278" s="40"/>
      <c r="D278" s="231" t="s">
        <v>130</v>
      </c>
      <c r="E278" s="40"/>
      <c r="F278" s="232" t="s">
        <v>362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130</v>
      </c>
      <c r="AU278" s="17" t="s">
        <v>86</v>
      </c>
    </row>
    <row r="279" s="2" customFormat="1">
      <c r="A279" s="38"/>
      <c r="B279" s="39"/>
      <c r="C279" s="40"/>
      <c r="D279" s="236" t="s">
        <v>132</v>
      </c>
      <c r="E279" s="40"/>
      <c r="F279" s="237" t="s">
        <v>363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132</v>
      </c>
      <c r="AU279" s="17" t="s">
        <v>86</v>
      </c>
    </row>
    <row r="280" s="2" customFormat="1">
      <c r="A280" s="38"/>
      <c r="B280" s="39"/>
      <c r="C280" s="40"/>
      <c r="D280" s="231" t="s">
        <v>134</v>
      </c>
      <c r="E280" s="40"/>
      <c r="F280" s="238" t="s">
        <v>364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134</v>
      </c>
      <c r="AU280" s="17" t="s">
        <v>86</v>
      </c>
    </row>
    <row r="281" s="13" customFormat="1">
      <c r="A281" s="13"/>
      <c r="B281" s="239"/>
      <c r="C281" s="240"/>
      <c r="D281" s="231" t="s">
        <v>136</v>
      </c>
      <c r="E281" s="241" t="s">
        <v>1</v>
      </c>
      <c r="F281" s="242" t="s">
        <v>357</v>
      </c>
      <c r="G281" s="240"/>
      <c r="H281" s="243">
        <v>31.175000000000001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136</v>
      </c>
      <c r="AU281" s="249" t="s">
        <v>86</v>
      </c>
      <c r="AV281" s="13" t="s">
        <v>86</v>
      </c>
      <c r="AW281" s="13" t="s">
        <v>33</v>
      </c>
      <c r="AX281" s="13" t="s">
        <v>84</v>
      </c>
      <c r="AY281" s="249" t="s">
        <v>121</v>
      </c>
    </row>
    <row r="282" s="2" customFormat="1" ht="24.15" customHeight="1">
      <c r="A282" s="38"/>
      <c r="B282" s="39"/>
      <c r="C282" s="218" t="s">
        <v>365</v>
      </c>
      <c r="D282" s="218" t="s">
        <v>123</v>
      </c>
      <c r="E282" s="219" t="s">
        <v>366</v>
      </c>
      <c r="F282" s="220" t="s">
        <v>367</v>
      </c>
      <c r="G282" s="221" t="s">
        <v>291</v>
      </c>
      <c r="H282" s="222">
        <v>342.928</v>
      </c>
      <c r="I282" s="223"/>
      <c r="J282" s="224">
        <f>ROUND(I282*H282,2)</f>
        <v>0</v>
      </c>
      <c r="K282" s="220" t="s">
        <v>127</v>
      </c>
      <c r="L282" s="44"/>
      <c r="M282" s="225" t="s">
        <v>1</v>
      </c>
      <c r="N282" s="226" t="s">
        <v>41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128</v>
      </c>
      <c r="AT282" s="229" t="s">
        <v>123</v>
      </c>
      <c r="AU282" s="229" t="s">
        <v>86</v>
      </c>
      <c r="AY282" s="17" t="s">
        <v>121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128</v>
      </c>
      <c r="BM282" s="229" t="s">
        <v>368</v>
      </c>
    </row>
    <row r="283" s="2" customFormat="1">
      <c r="A283" s="38"/>
      <c r="B283" s="39"/>
      <c r="C283" s="40"/>
      <c r="D283" s="231" t="s">
        <v>130</v>
      </c>
      <c r="E283" s="40"/>
      <c r="F283" s="232" t="s">
        <v>369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130</v>
      </c>
      <c r="AU283" s="17" t="s">
        <v>86</v>
      </c>
    </row>
    <row r="284" s="2" customFormat="1">
      <c r="A284" s="38"/>
      <c r="B284" s="39"/>
      <c r="C284" s="40"/>
      <c r="D284" s="236" t="s">
        <v>132</v>
      </c>
      <c r="E284" s="40"/>
      <c r="F284" s="237" t="s">
        <v>370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132</v>
      </c>
      <c r="AU284" s="17" t="s">
        <v>86</v>
      </c>
    </row>
    <row r="285" s="2" customFormat="1">
      <c r="A285" s="38"/>
      <c r="B285" s="39"/>
      <c r="C285" s="40"/>
      <c r="D285" s="231" t="s">
        <v>134</v>
      </c>
      <c r="E285" s="40"/>
      <c r="F285" s="238" t="s">
        <v>364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134</v>
      </c>
      <c r="AU285" s="17" t="s">
        <v>86</v>
      </c>
    </row>
    <row r="286" s="13" customFormat="1">
      <c r="A286" s="13"/>
      <c r="B286" s="239"/>
      <c r="C286" s="240"/>
      <c r="D286" s="231" t="s">
        <v>136</v>
      </c>
      <c r="E286" s="241" t="s">
        <v>1</v>
      </c>
      <c r="F286" s="242" t="s">
        <v>371</v>
      </c>
      <c r="G286" s="240"/>
      <c r="H286" s="243">
        <v>342.928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136</v>
      </c>
      <c r="AU286" s="249" t="s">
        <v>86</v>
      </c>
      <c r="AV286" s="13" t="s">
        <v>86</v>
      </c>
      <c r="AW286" s="13" t="s">
        <v>33</v>
      </c>
      <c r="AX286" s="13" t="s">
        <v>84</v>
      </c>
      <c r="AY286" s="249" t="s">
        <v>121</v>
      </c>
    </row>
    <row r="287" s="12" customFormat="1" ht="22.8" customHeight="1">
      <c r="A287" s="12"/>
      <c r="B287" s="202"/>
      <c r="C287" s="203"/>
      <c r="D287" s="204" t="s">
        <v>75</v>
      </c>
      <c r="E287" s="216" t="s">
        <v>372</v>
      </c>
      <c r="F287" s="216" t="s">
        <v>373</v>
      </c>
      <c r="G287" s="203"/>
      <c r="H287" s="203"/>
      <c r="I287" s="206"/>
      <c r="J287" s="217">
        <f>BK287</f>
        <v>0</v>
      </c>
      <c r="K287" s="203"/>
      <c r="L287" s="208"/>
      <c r="M287" s="209"/>
      <c r="N287" s="210"/>
      <c r="O287" s="210"/>
      <c r="P287" s="211">
        <f>SUM(P288:P290)</f>
        <v>0</v>
      </c>
      <c r="Q287" s="210"/>
      <c r="R287" s="211">
        <f>SUM(R288:R290)</f>
        <v>0</v>
      </c>
      <c r="S287" s="210"/>
      <c r="T287" s="212">
        <f>SUM(T288:T290)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3" t="s">
        <v>84</v>
      </c>
      <c r="AT287" s="214" t="s">
        <v>75</v>
      </c>
      <c r="AU287" s="214" t="s">
        <v>84</v>
      </c>
      <c r="AY287" s="213" t="s">
        <v>121</v>
      </c>
      <c r="BK287" s="215">
        <f>SUM(BK288:BK290)</f>
        <v>0</v>
      </c>
    </row>
    <row r="288" s="2" customFormat="1" ht="16.5" customHeight="1">
      <c r="A288" s="38"/>
      <c r="B288" s="39"/>
      <c r="C288" s="218" t="s">
        <v>374</v>
      </c>
      <c r="D288" s="218" t="s">
        <v>123</v>
      </c>
      <c r="E288" s="219" t="s">
        <v>375</v>
      </c>
      <c r="F288" s="220" t="s">
        <v>376</v>
      </c>
      <c r="G288" s="221" t="s">
        <v>291</v>
      </c>
      <c r="H288" s="222">
        <v>282.464</v>
      </c>
      <c r="I288" s="223"/>
      <c r="J288" s="224">
        <f>ROUND(I288*H288,2)</f>
        <v>0</v>
      </c>
      <c r="K288" s="220" t="s">
        <v>127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128</v>
      </c>
      <c r="AT288" s="229" t="s">
        <v>123</v>
      </c>
      <c r="AU288" s="229" t="s">
        <v>86</v>
      </c>
      <c r="AY288" s="17" t="s">
        <v>121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128</v>
      </c>
      <c r="BM288" s="229" t="s">
        <v>377</v>
      </c>
    </row>
    <row r="289" s="2" customFormat="1">
      <c r="A289" s="38"/>
      <c r="B289" s="39"/>
      <c r="C289" s="40"/>
      <c r="D289" s="231" t="s">
        <v>130</v>
      </c>
      <c r="E289" s="40"/>
      <c r="F289" s="232" t="s">
        <v>378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130</v>
      </c>
      <c r="AU289" s="17" t="s">
        <v>86</v>
      </c>
    </row>
    <row r="290" s="2" customFormat="1">
      <c r="A290" s="38"/>
      <c r="B290" s="39"/>
      <c r="C290" s="40"/>
      <c r="D290" s="236" t="s">
        <v>132</v>
      </c>
      <c r="E290" s="40"/>
      <c r="F290" s="237" t="s">
        <v>379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132</v>
      </c>
      <c r="AU290" s="17" t="s">
        <v>86</v>
      </c>
    </row>
    <row r="291" s="12" customFormat="1" ht="25.92" customHeight="1">
      <c r="A291" s="12"/>
      <c r="B291" s="202"/>
      <c r="C291" s="203"/>
      <c r="D291" s="204" t="s">
        <v>75</v>
      </c>
      <c r="E291" s="205" t="s">
        <v>181</v>
      </c>
      <c r="F291" s="205" t="s">
        <v>380</v>
      </c>
      <c r="G291" s="203"/>
      <c r="H291" s="203"/>
      <c r="I291" s="206"/>
      <c r="J291" s="207">
        <f>BK291</f>
        <v>0</v>
      </c>
      <c r="K291" s="203"/>
      <c r="L291" s="208"/>
      <c r="M291" s="209"/>
      <c r="N291" s="210"/>
      <c r="O291" s="210"/>
      <c r="P291" s="211">
        <f>P292</f>
        <v>0</v>
      </c>
      <c r="Q291" s="210"/>
      <c r="R291" s="211">
        <f>R292</f>
        <v>0</v>
      </c>
      <c r="S291" s="210"/>
      <c r="T291" s="212">
        <f>T292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13" t="s">
        <v>145</v>
      </c>
      <c r="AT291" s="214" t="s">
        <v>75</v>
      </c>
      <c r="AU291" s="214" t="s">
        <v>76</v>
      </c>
      <c r="AY291" s="213" t="s">
        <v>121</v>
      </c>
      <c r="BK291" s="215">
        <f>BK292</f>
        <v>0</v>
      </c>
    </row>
    <row r="292" s="12" customFormat="1" ht="22.8" customHeight="1">
      <c r="A292" s="12"/>
      <c r="B292" s="202"/>
      <c r="C292" s="203"/>
      <c r="D292" s="204" t="s">
        <v>75</v>
      </c>
      <c r="E292" s="216" t="s">
        <v>381</v>
      </c>
      <c r="F292" s="216" t="s">
        <v>382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SUM(P293:P297)</f>
        <v>0</v>
      </c>
      <c r="Q292" s="210"/>
      <c r="R292" s="211">
        <f>SUM(R293:R297)</f>
        <v>0</v>
      </c>
      <c r="S292" s="210"/>
      <c r="T292" s="212">
        <f>SUM(T293:T297)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145</v>
      </c>
      <c r="AT292" s="214" t="s">
        <v>75</v>
      </c>
      <c r="AU292" s="214" t="s">
        <v>84</v>
      </c>
      <c r="AY292" s="213" t="s">
        <v>121</v>
      </c>
      <c r="BK292" s="215">
        <f>SUM(BK293:BK297)</f>
        <v>0</v>
      </c>
    </row>
    <row r="293" s="2" customFormat="1" ht="24.15" customHeight="1">
      <c r="A293" s="38"/>
      <c r="B293" s="39"/>
      <c r="C293" s="218" t="s">
        <v>383</v>
      </c>
      <c r="D293" s="218" t="s">
        <v>123</v>
      </c>
      <c r="E293" s="219" t="s">
        <v>384</v>
      </c>
      <c r="F293" s="220" t="s">
        <v>385</v>
      </c>
      <c r="G293" s="221" t="s">
        <v>291</v>
      </c>
      <c r="H293" s="222">
        <v>348.17399999999998</v>
      </c>
      <c r="I293" s="223"/>
      <c r="J293" s="224">
        <f>ROUND(I293*H293,2)</f>
        <v>0</v>
      </c>
      <c r="K293" s="220" t="s">
        <v>127</v>
      </c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386</v>
      </c>
      <c r="AT293" s="229" t="s">
        <v>123</v>
      </c>
      <c r="AU293" s="229" t="s">
        <v>86</v>
      </c>
      <c r="AY293" s="17" t="s">
        <v>121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386</v>
      </c>
      <c r="BM293" s="229" t="s">
        <v>387</v>
      </c>
    </row>
    <row r="294" s="2" customFormat="1">
      <c r="A294" s="38"/>
      <c r="B294" s="39"/>
      <c r="C294" s="40"/>
      <c r="D294" s="231" t="s">
        <v>130</v>
      </c>
      <c r="E294" s="40"/>
      <c r="F294" s="232" t="s">
        <v>388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130</v>
      </c>
      <c r="AU294" s="17" t="s">
        <v>86</v>
      </c>
    </row>
    <row r="295" s="2" customFormat="1">
      <c r="A295" s="38"/>
      <c r="B295" s="39"/>
      <c r="C295" s="40"/>
      <c r="D295" s="236" t="s">
        <v>132</v>
      </c>
      <c r="E295" s="40"/>
      <c r="F295" s="237" t="s">
        <v>389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132</v>
      </c>
      <c r="AU295" s="17" t="s">
        <v>86</v>
      </c>
    </row>
    <row r="296" s="2" customFormat="1">
      <c r="A296" s="38"/>
      <c r="B296" s="39"/>
      <c r="C296" s="40"/>
      <c r="D296" s="231" t="s">
        <v>134</v>
      </c>
      <c r="E296" s="40"/>
      <c r="F296" s="238" t="s">
        <v>390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134</v>
      </c>
      <c r="AU296" s="17" t="s">
        <v>86</v>
      </c>
    </row>
    <row r="297" s="13" customFormat="1">
      <c r="A297" s="13"/>
      <c r="B297" s="239"/>
      <c r="C297" s="240"/>
      <c r="D297" s="231" t="s">
        <v>136</v>
      </c>
      <c r="E297" s="241" t="s">
        <v>1</v>
      </c>
      <c r="F297" s="242" t="s">
        <v>391</v>
      </c>
      <c r="G297" s="240"/>
      <c r="H297" s="243">
        <v>348.17399999999998</v>
      </c>
      <c r="I297" s="244"/>
      <c r="J297" s="240"/>
      <c r="K297" s="240"/>
      <c r="L297" s="245"/>
      <c r="M297" s="281"/>
      <c r="N297" s="282"/>
      <c r="O297" s="282"/>
      <c r="P297" s="282"/>
      <c r="Q297" s="282"/>
      <c r="R297" s="282"/>
      <c r="S297" s="282"/>
      <c r="T297" s="28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136</v>
      </c>
      <c r="AU297" s="249" t="s">
        <v>86</v>
      </c>
      <c r="AV297" s="13" t="s">
        <v>86</v>
      </c>
      <c r="AW297" s="13" t="s">
        <v>33</v>
      </c>
      <c r="AX297" s="13" t="s">
        <v>84</v>
      </c>
      <c r="AY297" s="249" t="s">
        <v>121</v>
      </c>
    </row>
    <row r="298" s="2" customFormat="1" ht="6.96" customHeight="1">
      <c r="A298" s="38"/>
      <c r="B298" s="66"/>
      <c r="C298" s="67"/>
      <c r="D298" s="67"/>
      <c r="E298" s="67"/>
      <c r="F298" s="67"/>
      <c r="G298" s="67"/>
      <c r="H298" s="67"/>
      <c r="I298" s="67"/>
      <c r="J298" s="67"/>
      <c r="K298" s="67"/>
      <c r="L298" s="44"/>
      <c r="M298" s="38"/>
      <c r="O298" s="38"/>
      <c r="P298" s="38"/>
      <c r="Q298" s="38"/>
      <c r="R298" s="38"/>
      <c r="S298" s="38"/>
      <c r="T298" s="38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</row>
  </sheetData>
  <sheetProtection sheet="1" autoFilter="0" formatColumns="0" formatRows="0" objects="1" scenarios="1" spinCount="100000" saltValue="Ts2b9IC3sqYIio+Shli+4AtoXc5zUrU6peehKPCJkOD58v7YF2cQAes6FJqwTsjdKo1DMHz9usTteSW/HmjudQ==" hashValue="zDoo6tgvZ3gMIPx2mdbVJ+GYIg8dyIabR9ERmt9kV7c+ErwRmJe8JmS+8i1Lc5H0CxONC9D2liqZCtJ4HEzIQg==" algorithmName="SHA-512" password="CC35"/>
  <autoFilter ref="C123:K29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4_01/114203101"/>
    <hyperlink ref="F134" r:id="rId2" display="https://podminky.urs.cz/item/CS_URS_2024_01/114203103"/>
    <hyperlink ref="F139" r:id="rId3" display="https://podminky.urs.cz/item/CS_URS_2024_01/122251104"/>
    <hyperlink ref="F149" r:id="rId4" display="https://podminky.urs.cz/item/CS_URS_2024_01/153111114"/>
    <hyperlink ref="F153" r:id="rId5" display="https://podminky.urs.cz/item/CS_URS_2024_01/153112111"/>
    <hyperlink ref="F157" r:id="rId6" display="https://podminky.urs.cz/item/CS_URS_2024_01/153112122"/>
    <hyperlink ref="F165" r:id="rId7" display="https://podminky.urs.cz/item/CS_URS_2024_01/162751117"/>
    <hyperlink ref="F170" r:id="rId8" display="https://podminky.urs.cz/item/CS_URS_2024_01/162751119"/>
    <hyperlink ref="F175" r:id="rId9" display="https://podminky.urs.cz/item/CS_URS_2024_01/167151111"/>
    <hyperlink ref="F179" r:id="rId10" display="https://podminky.urs.cz/item/CS_URS_2024_01/174151101"/>
    <hyperlink ref="F188" r:id="rId11" display="https://podminky.urs.cz/item/CS_URS_2024_01/181411121"/>
    <hyperlink ref="F196" r:id="rId12" display="https://podminky.urs.cz/item/CS_URS_2024_01/181411123"/>
    <hyperlink ref="F204" r:id="rId13" display="https://podminky.urs.cz/item/CS_URS_2024_01/181951111"/>
    <hyperlink ref="F209" r:id="rId14" display="https://podminky.urs.cz/item/CS_URS_2024_01/182151111"/>
    <hyperlink ref="F216" r:id="rId15" display="https://podminky.urs.cz/item/CS_URS_2024_01/321321116"/>
    <hyperlink ref="F221" r:id="rId16" display="https://podminky.urs.cz/item/CS_URS_2024_01/321351010"/>
    <hyperlink ref="F226" r:id="rId17" display="https://podminky.urs.cz/item/CS_URS_2024_01/321352010"/>
    <hyperlink ref="F235" r:id="rId18" display="https://podminky.urs.cz/item/CS_URS_2024_01/321366111"/>
    <hyperlink ref="F240" r:id="rId19" display="https://podminky.urs.cz/item/CS_URS_2024_01/321368211"/>
    <hyperlink ref="F248" r:id="rId20" display="https://podminky.urs.cz/item/CS_URS_2024_01/451571111"/>
    <hyperlink ref="F253" r:id="rId21" display="https://podminky.urs.cz/item/CS_URS_2024_01/457312811"/>
    <hyperlink ref="F257" r:id="rId22" display="https://podminky.urs.cz/item/CS_URS_2024_01/462514161"/>
    <hyperlink ref="F261" r:id="rId23" display="https://podminky.urs.cz/item/CS_URS_2024_01/463211153"/>
    <hyperlink ref="F265" r:id="rId24" display="https://podminky.urs.cz/item/CS_URS_2024_01/465921112"/>
    <hyperlink ref="F274" r:id="rId25" display="https://podminky.urs.cz/item/CS_URS_2024_01/R4"/>
    <hyperlink ref="F279" r:id="rId26" display="https://podminky.urs.cz/item/CS_URS_2024_01/997321511"/>
    <hyperlink ref="F284" r:id="rId27" display="https://podminky.urs.cz/item/CS_URS_2024_01/997321519"/>
    <hyperlink ref="F290" r:id="rId28" display="https://podminky.urs.cz/item/CS_URS_2024_01/998332011"/>
    <hyperlink ref="F295" r:id="rId29" display="https://podminky.urs.cz/item/CS_URS_2024_01/R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Odpad Nosislav - oprava zaústění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18. 9. 2023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27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ROUND((SUM(BE124:BE190)),  2)</f>
        <v>0</v>
      </c>
      <c r="G33" s="38"/>
      <c r="H33" s="38"/>
      <c r="I33" s="155">
        <v>0.20999999999999999</v>
      </c>
      <c r="J33" s="154">
        <f>ROUND(((SUM(BE124:BE190))*I33),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ROUND((SUM(BF124:BF190)),  2)</f>
        <v>0</v>
      </c>
      <c r="G34" s="38"/>
      <c r="H34" s="38"/>
      <c r="I34" s="155">
        <v>0.12</v>
      </c>
      <c r="J34" s="154">
        <f>ROUND(((SUM(BF124:BF190))*I34),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ROUND((SUM(BH124:BH190)),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ROUND((SUM(BI124:BI190)),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Odpad Nosislav - oprava zaústění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Nosislav</v>
      </c>
      <c r="G89" s="40"/>
      <c r="H89" s="40"/>
      <c r="I89" s="32" t="s">
        <v>22</v>
      </c>
      <c r="J89" s="79" t="str">
        <f>IF(J12="","",J12)</f>
        <v>18. 9. 2023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Povodí Moravy, s.p.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Povodí Moravy, s.p.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393</v>
      </c>
      <c r="E99" s="188"/>
      <c r="F99" s="188"/>
      <c r="G99" s="188"/>
      <c r="H99" s="188"/>
      <c r="I99" s="188"/>
      <c r="J99" s="189">
        <f>J133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394</v>
      </c>
      <c r="E100" s="182"/>
      <c r="F100" s="182"/>
      <c r="G100" s="182"/>
      <c r="H100" s="182"/>
      <c r="I100" s="182"/>
      <c r="J100" s="183">
        <f>J137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395</v>
      </c>
      <c r="E101" s="188"/>
      <c r="F101" s="188"/>
      <c r="G101" s="188"/>
      <c r="H101" s="188"/>
      <c r="I101" s="188"/>
      <c r="J101" s="189">
        <f>J141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396</v>
      </c>
      <c r="E102" s="188"/>
      <c r="F102" s="188"/>
      <c r="G102" s="188"/>
      <c r="H102" s="188"/>
      <c r="I102" s="188"/>
      <c r="J102" s="189">
        <f>J164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397</v>
      </c>
      <c r="E103" s="188"/>
      <c r="F103" s="188"/>
      <c r="G103" s="188"/>
      <c r="H103" s="188"/>
      <c r="I103" s="188"/>
      <c r="J103" s="189">
        <f>J177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398</v>
      </c>
      <c r="E104" s="188"/>
      <c r="F104" s="188"/>
      <c r="G104" s="188"/>
      <c r="H104" s="188"/>
      <c r="I104" s="188"/>
      <c r="J104" s="189">
        <f>J182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Odpad Nosislav - oprava zaústění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00 - VRN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Nosislav</v>
      </c>
      <c r="G118" s="40"/>
      <c r="H118" s="40"/>
      <c r="I118" s="32" t="s">
        <v>22</v>
      </c>
      <c r="J118" s="79" t="str">
        <f>IF(J12="","",J12)</f>
        <v>18. 9. 2023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Povodí Moravy, s.p.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34</v>
      </c>
      <c r="J121" s="36" t="str">
        <f>E24</f>
        <v>Povodí Moravy, s.p.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107</v>
      </c>
      <c r="D123" s="194" t="s">
        <v>61</v>
      </c>
      <c r="E123" s="194" t="s">
        <v>57</v>
      </c>
      <c r="F123" s="194" t="s">
        <v>58</v>
      </c>
      <c r="G123" s="194" t="s">
        <v>108</v>
      </c>
      <c r="H123" s="194" t="s">
        <v>109</v>
      </c>
      <c r="I123" s="194" t="s">
        <v>110</v>
      </c>
      <c r="J123" s="194" t="s">
        <v>95</v>
      </c>
      <c r="K123" s="195" t="s">
        <v>111</v>
      </c>
      <c r="L123" s="196"/>
      <c r="M123" s="100" t="s">
        <v>1</v>
      </c>
      <c r="N123" s="101" t="s">
        <v>40</v>
      </c>
      <c r="O123" s="101" t="s">
        <v>112</v>
      </c>
      <c r="P123" s="101" t="s">
        <v>113</v>
      </c>
      <c r="Q123" s="101" t="s">
        <v>114</v>
      </c>
      <c r="R123" s="101" t="s">
        <v>115</v>
      </c>
      <c r="S123" s="101" t="s">
        <v>116</v>
      </c>
      <c r="T123" s="102" t="s">
        <v>117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118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P125+P137</f>
        <v>0</v>
      </c>
      <c r="Q124" s="104"/>
      <c r="R124" s="199">
        <f>R125+R137</f>
        <v>0.015000000000000001</v>
      </c>
      <c r="S124" s="104"/>
      <c r="T124" s="200">
        <f>T125+T137</f>
        <v>0.02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97</v>
      </c>
      <c r="BK124" s="201">
        <f>BK125+BK137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119</v>
      </c>
      <c r="F125" s="205" t="s">
        <v>120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P126+P133</f>
        <v>0</v>
      </c>
      <c r="Q125" s="210"/>
      <c r="R125" s="211">
        <f>R126+R133</f>
        <v>0.015000000000000001</v>
      </c>
      <c r="S125" s="210"/>
      <c r="T125" s="212">
        <f>T126+T133</f>
        <v>0.02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121</v>
      </c>
      <c r="BK125" s="215">
        <f>BK126+BK133</f>
        <v>0</v>
      </c>
    </row>
    <row r="126" s="12" customFormat="1" ht="22.8" customHeight="1">
      <c r="A126" s="12"/>
      <c r="B126" s="202"/>
      <c r="C126" s="203"/>
      <c r="D126" s="204" t="s">
        <v>75</v>
      </c>
      <c r="E126" s="216" t="s">
        <v>84</v>
      </c>
      <c r="F126" s="216" t="s">
        <v>122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SUM(P127:P132)</f>
        <v>0</v>
      </c>
      <c r="Q126" s="210"/>
      <c r="R126" s="211">
        <f>SUM(R127:R132)</f>
        <v>0.015000000000000001</v>
      </c>
      <c r="S126" s="210"/>
      <c r="T126" s="212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75</v>
      </c>
      <c r="AU126" s="214" t="s">
        <v>84</v>
      </c>
      <c r="AY126" s="213" t="s">
        <v>121</v>
      </c>
      <c r="BK126" s="215">
        <f>SUM(BK127:BK132)</f>
        <v>0</v>
      </c>
    </row>
    <row r="127" s="2" customFormat="1" ht="24.15" customHeight="1">
      <c r="A127" s="38"/>
      <c r="B127" s="39"/>
      <c r="C127" s="218" t="s">
        <v>84</v>
      </c>
      <c r="D127" s="218" t="s">
        <v>123</v>
      </c>
      <c r="E127" s="219" t="s">
        <v>399</v>
      </c>
      <c r="F127" s="220" t="s">
        <v>400</v>
      </c>
      <c r="G127" s="221" t="s">
        <v>401</v>
      </c>
      <c r="H127" s="222">
        <v>300</v>
      </c>
      <c r="I127" s="223"/>
      <c r="J127" s="224">
        <f>ROUND(I127*H127,2)</f>
        <v>0</v>
      </c>
      <c r="K127" s="220" t="s">
        <v>127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5.0000000000000002E-05</v>
      </c>
      <c r="R127" s="227">
        <f>Q127*H127</f>
        <v>0.015000000000000001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128</v>
      </c>
      <c r="AT127" s="229" t="s">
        <v>123</v>
      </c>
      <c r="AU127" s="229" t="s">
        <v>86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128</v>
      </c>
      <c r="BM127" s="229" t="s">
        <v>402</v>
      </c>
    </row>
    <row r="128" s="2" customFormat="1">
      <c r="A128" s="38"/>
      <c r="B128" s="39"/>
      <c r="C128" s="40"/>
      <c r="D128" s="231" t="s">
        <v>130</v>
      </c>
      <c r="E128" s="40"/>
      <c r="F128" s="232" t="s">
        <v>403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130</v>
      </c>
      <c r="AU128" s="17" t="s">
        <v>86</v>
      </c>
    </row>
    <row r="129" s="2" customFormat="1">
      <c r="A129" s="38"/>
      <c r="B129" s="39"/>
      <c r="C129" s="40"/>
      <c r="D129" s="236" t="s">
        <v>132</v>
      </c>
      <c r="E129" s="40"/>
      <c r="F129" s="237" t="s">
        <v>404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86</v>
      </c>
    </row>
    <row r="130" s="2" customFormat="1" ht="24.15" customHeight="1">
      <c r="A130" s="38"/>
      <c r="B130" s="39"/>
      <c r="C130" s="218" t="s">
        <v>86</v>
      </c>
      <c r="D130" s="218" t="s">
        <v>123</v>
      </c>
      <c r="E130" s="219" t="s">
        <v>405</v>
      </c>
      <c r="F130" s="220" t="s">
        <v>406</v>
      </c>
      <c r="G130" s="221" t="s">
        <v>407</v>
      </c>
      <c r="H130" s="222">
        <v>30</v>
      </c>
      <c r="I130" s="223"/>
      <c r="J130" s="224">
        <f>ROUND(I130*H130,2)</f>
        <v>0</v>
      </c>
      <c r="K130" s="220" t="s">
        <v>127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128</v>
      </c>
      <c r="AT130" s="229" t="s">
        <v>123</v>
      </c>
      <c r="AU130" s="229" t="s">
        <v>86</v>
      </c>
      <c r="AY130" s="17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128</v>
      </c>
      <c r="BM130" s="229" t="s">
        <v>408</v>
      </c>
    </row>
    <row r="131" s="2" customFormat="1">
      <c r="A131" s="38"/>
      <c r="B131" s="39"/>
      <c r="C131" s="40"/>
      <c r="D131" s="231" t="s">
        <v>130</v>
      </c>
      <c r="E131" s="40"/>
      <c r="F131" s="232" t="s">
        <v>409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130</v>
      </c>
      <c r="AU131" s="17" t="s">
        <v>86</v>
      </c>
    </row>
    <row r="132" s="2" customFormat="1">
      <c r="A132" s="38"/>
      <c r="B132" s="39"/>
      <c r="C132" s="40"/>
      <c r="D132" s="236" t="s">
        <v>132</v>
      </c>
      <c r="E132" s="40"/>
      <c r="F132" s="237" t="s">
        <v>410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132</v>
      </c>
      <c r="AU132" s="17" t="s">
        <v>86</v>
      </c>
    </row>
    <row r="133" s="12" customFormat="1" ht="22.8" customHeight="1">
      <c r="A133" s="12"/>
      <c r="B133" s="202"/>
      <c r="C133" s="203"/>
      <c r="D133" s="204" t="s">
        <v>75</v>
      </c>
      <c r="E133" s="216" t="s">
        <v>196</v>
      </c>
      <c r="F133" s="216" t="s">
        <v>411</v>
      </c>
      <c r="G133" s="203"/>
      <c r="H133" s="203"/>
      <c r="I133" s="206"/>
      <c r="J133" s="217">
        <f>BK133</f>
        <v>0</v>
      </c>
      <c r="K133" s="203"/>
      <c r="L133" s="208"/>
      <c r="M133" s="209"/>
      <c r="N133" s="210"/>
      <c r="O133" s="210"/>
      <c r="P133" s="211">
        <f>SUM(P134:P136)</f>
        <v>0</v>
      </c>
      <c r="Q133" s="210"/>
      <c r="R133" s="211">
        <f>SUM(R134:R136)</f>
        <v>0</v>
      </c>
      <c r="S133" s="210"/>
      <c r="T133" s="212">
        <f>SUM(T134:T136)</f>
        <v>0.02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84</v>
      </c>
      <c r="AT133" s="214" t="s">
        <v>75</v>
      </c>
      <c r="AU133" s="214" t="s">
        <v>84</v>
      </c>
      <c r="AY133" s="213" t="s">
        <v>121</v>
      </c>
      <c r="BK133" s="215">
        <f>SUM(BK134:BK136)</f>
        <v>0</v>
      </c>
    </row>
    <row r="134" s="2" customFormat="1" ht="24.15" customHeight="1">
      <c r="A134" s="38"/>
      <c r="B134" s="39"/>
      <c r="C134" s="218" t="s">
        <v>145</v>
      </c>
      <c r="D134" s="218" t="s">
        <v>123</v>
      </c>
      <c r="E134" s="219" t="s">
        <v>182</v>
      </c>
      <c r="F134" s="220" t="s">
        <v>412</v>
      </c>
      <c r="G134" s="221" t="s">
        <v>413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0.02</v>
      </c>
      <c r="T134" s="228">
        <f>S134*H134</f>
        <v>0.02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128</v>
      </c>
      <c r="AT134" s="229" t="s">
        <v>123</v>
      </c>
      <c r="AU134" s="229" t="s">
        <v>86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128</v>
      </c>
      <c r="BM134" s="229" t="s">
        <v>414</v>
      </c>
    </row>
    <row r="135" s="2" customFormat="1">
      <c r="A135" s="38"/>
      <c r="B135" s="39"/>
      <c r="C135" s="40"/>
      <c r="D135" s="231" t="s">
        <v>130</v>
      </c>
      <c r="E135" s="40"/>
      <c r="F135" s="232" t="s">
        <v>412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130</v>
      </c>
      <c r="AU135" s="17" t="s">
        <v>86</v>
      </c>
    </row>
    <row r="136" s="2" customFormat="1">
      <c r="A136" s="38"/>
      <c r="B136" s="39"/>
      <c r="C136" s="40"/>
      <c r="D136" s="231" t="s">
        <v>134</v>
      </c>
      <c r="E136" s="40"/>
      <c r="F136" s="238" t="s">
        <v>415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134</v>
      </c>
      <c r="AU136" s="17" t="s">
        <v>86</v>
      </c>
    </row>
    <row r="137" s="12" customFormat="1" ht="25.92" customHeight="1">
      <c r="A137" s="12"/>
      <c r="B137" s="202"/>
      <c r="C137" s="203"/>
      <c r="D137" s="204" t="s">
        <v>75</v>
      </c>
      <c r="E137" s="205" t="s">
        <v>88</v>
      </c>
      <c r="F137" s="205" t="s">
        <v>416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P138+SUM(P139:P141)+P164+P177+P182</f>
        <v>0</v>
      </c>
      <c r="Q137" s="210"/>
      <c r="R137" s="211">
        <f>R138+SUM(R139:R141)+R164+R177+R182</f>
        <v>0</v>
      </c>
      <c r="S137" s="210"/>
      <c r="T137" s="212">
        <f>T138+SUM(T139:T141)+T164+T177+T182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165</v>
      </c>
      <c r="AT137" s="214" t="s">
        <v>75</v>
      </c>
      <c r="AU137" s="214" t="s">
        <v>76</v>
      </c>
      <c r="AY137" s="213" t="s">
        <v>121</v>
      </c>
      <c r="BK137" s="215">
        <f>BK138+SUM(BK139:BK141)+BK164+BK177+BK182</f>
        <v>0</v>
      </c>
    </row>
    <row r="138" s="2" customFormat="1" ht="16.5" customHeight="1">
      <c r="A138" s="38"/>
      <c r="B138" s="39"/>
      <c r="C138" s="218" t="s">
        <v>128</v>
      </c>
      <c r="D138" s="218" t="s">
        <v>123</v>
      </c>
      <c r="E138" s="219" t="s">
        <v>281</v>
      </c>
      <c r="F138" s="220" t="s">
        <v>417</v>
      </c>
      <c r="G138" s="221" t="s">
        <v>413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128</v>
      </c>
      <c r="AT138" s="229" t="s">
        <v>123</v>
      </c>
      <c r="AU138" s="229" t="s">
        <v>84</v>
      </c>
      <c r="AY138" s="17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128</v>
      </c>
      <c r="BM138" s="229" t="s">
        <v>418</v>
      </c>
    </row>
    <row r="139" s="2" customFormat="1">
      <c r="A139" s="38"/>
      <c r="B139" s="39"/>
      <c r="C139" s="40"/>
      <c r="D139" s="231" t="s">
        <v>130</v>
      </c>
      <c r="E139" s="40"/>
      <c r="F139" s="232" t="s">
        <v>417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130</v>
      </c>
      <c r="AU139" s="17" t="s">
        <v>84</v>
      </c>
    </row>
    <row r="140" s="2" customFormat="1">
      <c r="A140" s="38"/>
      <c r="B140" s="39"/>
      <c r="C140" s="40"/>
      <c r="D140" s="231" t="s">
        <v>134</v>
      </c>
      <c r="E140" s="40"/>
      <c r="F140" s="238" t="s">
        <v>419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134</v>
      </c>
      <c r="AU140" s="17" t="s">
        <v>84</v>
      </c>
    </row>
    <row r="141" s="12" customFormat="1" ht="22.8" customHeight="1">
      <c r="A141" s="12"/>
      <c r="B141" s="202"/>
      <c r="C141" s="203"/>
      <c r="D141" s="204" t="s">
        <v>75</v>
      </c>
      <c r="E141" s="216" t="s">
        <v>420</v>
      </c>
      <c r="F141" s="216" t="s">
        <v>421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SUM(P142:P163)</f>
        <v>0</v>
      </c>
      <c r="Q141" s="210"/>
      <c r="R141" s="211">
        <f>SUM(R142:R163)</f>
        <v>0</v>
      </c>
      <c r="S141" s="210"/>
      <c r="T141" s="212">
        <f>SUM(T142:T163)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165</v>
      </c>
      <c r="AT141" s="214" t="s">
        <v>75</v>
      </c>
      <c r="AU141" s="214" t="s">
        <v>84</v>
      </c>
      <c r="AY141" s="213" t="s">
        <v>121</v>
      </c>
      <c r="BK141" s="215">
        <f>SUM(BK142:BK163)</f>
        <v>0</v>
      </c>
    </row>
    <row r="142" s="2" customFormat="1" ht="16.5" customHeight="1">
      <c r="A142" s="38"/>
      <c r="B142" s="39"/>
      <c r="C142" s="218" t="s">
        <v>244</v>
      </c>
      <c r="D142" s="218" t="s">
        <v>123</v>
      </c>
      <c r="E142" s="219" t="s">
        <v>422</v>
      </c>
      <c r="F142" s="220" t="s">
        <v>423</v>
      </c>
      <c r="G142" s="221" t="s">
        <v>413</v>
      </c>
      <c r="H142" s="222">
        <v>1</v>
      </c>
      <c r="I142" s="223"/>
      <c r="J142" s="224">
        <f>ROUND(I142*H142,2)</f>
        <v>0</v>
      </c>
      <c r="K142" s="220" t="s">
        <v>424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425</v>
      </c>
      <c r="AT142" s="229" t="s">
        <v>123</v>
      </c>
      <c r="AU142" s="229" t="s">
        <v>86</v>
      </c>
      <c r="AY142" s="17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425</v>
      </c>
      <c r="BM142" s="229" t="s">
        <v>426</v>
      </c>
    </row>
    <row r="143" s="2" customFormat="1">
      <c r="A143" s="38"/>
      <c r="B143" s="39"/>
      <c r="C143" s="40"/>
      <c r="D143" s="231" t="s">
        <v>130</v>
      </c>
      <c r="E143" s="40"/>
      <c r="F143" s="232" t="s">
        <v>423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130</v>
      </c>
      <c r="AU143" s="17" t="s">
        <v>86</v>
      </c>
    </row>
    <row r="144" s="2" customFormat="1">
      <c r="A144" s="38"/>
      <c r="B144" s="39"/>
      <c r="C144" s="40"/>
      <c r="D144" s="236" t="s">
        <v>132</v>
      </c>
      <c r="E144" s="40"/>
      <c r="F144" s="237" t="s">
        <v>427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132</v>
      </c>
      <c r="AU144" s="17" t="s">
        <v>86</v>
      </c>
    </row>
    <row r="145" s="2" customFormat="1" ht="16.5" customHeight="1">
      <c r="A145" s="38"/>
      <c r="B145" s="39"/>
      <c r="C145" s="218" t="s">
        <v>165</v>
      </c>
      <c r="D145" s="218" t="s">
        <v>123</v>
      </c>
      <c r="E145" s="219" t="s">
        <v>428</v>
      </c>
      <c r="F145" s="220" t="s">
        <v>429</v>
      </c>
      <c r="G145" s="221" t="s">
        <v>413</v>
      </c>
      <c r="H145" s="222">
        <v>1</v>
      </c>
      <c r="I145" s="223"/>
      <c r="J145" s="224">
        <f>ROUND(I145*H145,2)</f>
        <v>0</v>
      </c>
      <c r="K145" s="220" t="s">
        <v>127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425</v>
      </c>
      <c r="AT145" s="229" t="s">
        <v>123</v>
      </c>
      <c r="AU145" s="229" t="s">
        <v>86</v>
      </c>
      <c r="AY145" s="17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425</v>
      </c>
      <c r="BM145" s="229" t="s">
        <v>430</v>
      </c>
    </row>
    <row r="146" s="2" customFormat="1">
      <c r="A146" s="38"/>
      <c r="B146" s="39"/>
      <c r="C146" s="40"/>
      <c r="D146" s="231" t="s">
        <v>130</v>
      </c>
      <c r="E146" s="40"/>
      <c r="F146" s="232" t="s">
        <v>429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130</v>
      </c>
      <c r="AU146" s="17" t="s">
        <v>86</v>
      </c>
    </row>
    <row r="147" s="2" customFormat="1">
      <c r="A147" s="38"/>
      <c r="B147" s="39"/>
      <c r="C147" s="40"/>
      <c r="D147" s="236" t="s">
        <v>132</v>
      </c>
      <c r="E147" s="40"/>
      <c r="F147" s="237" t="s">
        <v>431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132</v>
      </c>
      <c r="AU147" s="17" t="s">
        <v>86</v>
      </c>
    </row>
    <row r="148" s="2" customFormat="1">
      <c r="A148" s="38"/>
      <c r="B148" s="39"/>
      <c r="C148" s="40"/>
      <c r="D148" s="231" t="s">
        <v>134</v>
      </c>
      <c r="E148" s="40"/>
      <c r="F148" s="238" t="s">
        <v>432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134</v>
      </c>
      <c r="AU148" s="17" t="s">
        <v>86</v>
      </c>
    </row>
    <row r="149" s="2" customFormat="1" ht="16.5" customHeight="1">
      <c r="A149" s="38"/>
      <c r="B149" s="39"/>
      <c r="C149" s="218" t="s">
        <v>173</v>
      </c>
      <c r="D149" s="218" t="s">
        <v>123</v>
      </c>
      <c r="E149" s="219" t="s">
        <v>433</v>
      </c>
      <c r="F149" s="220" t="s">
        <v>434</v>
      </c>
      <c r="G149" s="221" t="s">
        <v>435</v>
      </c>
      <c r="H149" s="222">
        <v>1</v>
      </c>
      <c r="I149" s="223"/>
      <c r="J149" s="224">
        <f>ROUND(I149*H149,2)</f>
        <v>0</v>
      </c>
      <c r="K149" s="220" t="s">
        <v>127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425</v>
      </c>
      <c r="AT149" s="229" t="s">
        <v>123</v>
      </c>
      <c r="AU149" s="229" t="s">
        <v>86</v>
      </c>
      <c r="AY149" s="17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425</v>
      </c>
      <c r="BM149" s="229" t="s">
        <v>436</v>
      </c>
    </row>
    <row r="150" s="2" customFormat="1">
      <c r="A150" s="38"/>
      <c r="B150" s="39"/>
      <c r="C150" s="40"/>
      <c r="D150" s="231" t="s">
        <v>130</v>
      </c>
      <c r="E150" s="40"/>
      <c r="F150" s="232" t="s">
        <v>434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130</v>
      </c>
      <c r="AU150" s="17" t="s">
        <v>86</v>
      </c>
    </row>
    <row r="151" s="2" customFormat="1">
      <c r="A151" s="38"/>
      <c r="B151" s="39"/>
      <c r="C151" s="40"/>
      <c r="D151" s="236" t="s">
        <v>132</v>
      </c>
      <c r="E151" s="40"/>
      <c r="F151" s="237" t="s">
        <v>437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86</v>
      </c>
    </row>
    <row r="152" s="2" customFormat="1">
      <c r="A152" s="38"/>
      <c r="B152" s="39"/>
      <c r="C152" s="40"/>
      <c r="D152" s="231" t="s">
        <v>134</v>
      </c>
      <c r="E152" s="40"/>
      <c r="F152" s="238" t="s">
        <v>438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134</v>
      </c>
      <c r="AU152" s="17" t="s">
        <v>86</v>
      </c>
    </row>
    <row r="153" s="2" customFormat="1" ht="16.5" customHeight="1">
      <c r="A153" s="38"/>
      <c r="B153" s="39"/>
      <c r="C153" s="218" t="s">
        <v>180</v>
      </c>
      <c r="D153" s="218" t="s">
        <v>123</v>
      </c>
      <c r="E153" s="219" t="s">
        <v>439</v>
      </c>
      <c r="F153" s="220" t="s">
        <v>440</v>
      </c>
      <c r="G153" s="221" t="s">
        <v>435</v>
      </c>
      <c r="H153" s="222">
        <v>1</v>
      </c>
      <c r="I153" s="223"/>
      <c r="J153" s="224">
        <f>ROUND(I153*H153,2)</f>
        <v>0</v>
      </c>
      <c r="K153" s="220" t="s">
        <v>127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425</v>
      </c>
      <c r="AT153" s="229" t="s">
        <v>123</v>
      </c>
      <c r="AU153" s="229" t="s">
        <v>86</v>
      </c>
      <c r="AY153" s="17" t="s">
        <v>121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425</v>
      </c>
      <c r="BM153" s="229" t="s">
        <v>441</v>
      </c>
    </row>
    <row r="154" s="2" customFormat="1">
      <c r="A154" s="38"/>
      <c r="B154" s="39"/>
      <c r="C154" s="40"/>
      <c r="D154" s="231" t="s">
        <v>130</v>
      </c>
      <c r="E154" s="40"/>
      <c r="F154" s="232" t="s">
        <v>440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130</v>
      </c>
      <c r="AU154" s="17" t="s">
        <v>86</v>
      </c>
    </row>
    <row r="155" s="2" customFormat="1">
      <c r="A155" s="38"/>
      <c r="B155" s="39"/>
      <c r="C155" s="40"/>
      <c r="D155" s="236" t="s">
        <v>132</v>
      </c>
      <c r="E155" s="40"/>
      <c r="F155" s="237" t="s">
        <v>442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132</v>
      </c>
      <c r="AU155" s="17" t="s">
        <v>86</v>
      </c>
    </row>
    <row r="156" s="2" customFormat="1">
      <c r="A156" s="38"/>
      <c r="B156" s="39"/>
      <c r="C156" s="40"/>
      <c r="D156" s="231" t="s">
        <v>134</v>
      </c>
      <c r="E156" s="40"/>
      <c r="F156" s="238" t="s">
        <v>443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134</v>
      </c>
      <c r="AU156" s="17" t="s">
        <v>86</v>
      </c>
    </row>
    <row r="157" s="2" customFormat="1" ht="16.5" customHeight="1">
      <c r="A157" s="38"/>
      <c r="B157" s="39"/>
      <c r="C157" s="218" t="s">
        <v>185</v>
      </c>
      <c r="D157" s="218" t="s">
        <v>123</v>
      </c>
      <c r="E157" s="219" t="s">
        <v>444</v>
      </c>
      <c r="F157" s="220" t="s">
        <v>445</v>
      </c>
      <c r="G157" s="221" t="s">
        <v>413</v>
      </c>
      <c r="H157" s="222">
        <v>1</v>
      </c>
      <c r="I157" s="223"/>
      <c r="J157" s="224">
        <f>ROUND(I157*H157,2)</f>
        <v>0</v>
      </c>
      <c r="K157" s="220" t="s">
        <v>127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425</v>
      </c>
      <c r="AT157" s="229" t="s">
        <v>123</v>
      </c>
      <c r="AU157" s="229" t="s">
        <v>86</v>
      </c>
      <c r="AY157" s="17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425</v>
      </c>
      <c r="BM157" s="229" t="s">
        <v>446</v>
      </c>
    </row>
    <row r="158" s="2" customFormat="1">
      <c r="A158" s="38"/>
      <c r="B158" s="39"/>
      <c r="C158" s="40"/>
      <c r="D158" s="231" t="s">
        <v>130</v>
      </c>
      <c r="E158" s="40"/>
      <c r="F158" s="232" t="s">
        <v>445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130</v>
      </c>
      <c r="AU158" s="17" t="s">
        <v>86</v>
      </c>
    </row>
    <row r="159" s="2" customFormat="1">
      <c r="A159" s="38"/>
      <c r="B159" s="39"/>
      <c r="C159" s="40"/>
      <c r="D159" s="236" t="s">
        <v>132</v>
      </c>
      <c r="E159" s="40"/>
      <c r="F159" s="237" t="s">
        <v>447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132</v>
      </c>
      <c r="AU159" s="17" t="s">
        <v>86</v>
      </c>
    </row>
    <row r="160" s="2" customFormat="1" ht="16.5" customHeight="1">
      <c r="A160" s="38"/>
      <c r="B160" s="39"/>
      <c r="C160" s="218" t="s">
        <v>196</v>
      </c>
      <c r="D160" s="218" t="s">
        <v>123</v>
      </c>
      <c r="E160" s="219" t="s">
        <v>448</v>
      </c>
      <c r="F160" s="220" t="s">
        <v>449</v>
      </c>
      <c r="G160" s="221" t="s">
        <v>413</v>
      </c>
      <c r="H160" s="222">
        <v>1</v>
      </c>
      <c r="I160" s="223"/>
      <c r="J160" s="224">
        <f>ROUND(I160*H160,2)</f>
        <v>0</v>
      </c>
      <c r="K160" s="220" t="s">
        <v>127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425</v>
      </c>
      <c r="AT160" s="229" t="s">
        <v>123</v>
      </c>
      <c r="AU160" s="229" t="s">
        <v>86</v>
      </c>
      <c r="AY160" s="17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425</v>
      </c>
      <c r="BM160" s="229" t="s">
        <v>450</v>
      </c>
    </row>
    <row r="161" s="2" customFormat="1">
      <c r="A161" s="38"/>
      <c r="B161" s="39"/>
      <c r="C161" s="40"/>
      <c r="D161" s="231" t="s">
        <v>130</v>
      </c>
      <c r="E161" s="40"/>
      <c r="F161" s="232" t="s">
        <v>449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130</v>
      </c>
      <c r="AU161" s="17" t="s">
        <v>86</v>
      </c>
    </row>
    <row r="162" s="2" customFormat="1">
      <c r="A162" s="38"/>
      <c r="B162" s="39"/>
      <c r="C162" s="40"/>
      <c r="D162" s="236" t="s">
        <v>132</v>
      </c>
      <c r="E162" s="40"/>
      <c r="F162" s="237" t="s">
        <v>451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132</v>
      </c>
      <c r="AU162" s="17" t="s">
        <v>86</v>
      </c>
    </row>
    <row r="163" s="2" customFormat="1">
      <c r="A163" s="38"/>
      <c r="B163" s="39"/>
      <c r="C163" s="40"/>
      <c r="D163" s="231" t="s">
        <v>134</v>
      </c>
      <c r="E163" s="40"/>
      <c r="F163" s="238" t="s">
        <v>452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134</v>
      </c>
      <c r="AU163" s="17" t="s">
        <v>86</v>
      </c>
    </row>
    <row r="164" s="12" customFormat="1" ht="22.8" customHeight="1">
      <c r="A164" s="12"/>
      <c r="B164" s="202"/>
      <c r="C164" s="203"/>
      <c r="D164" s="204" t="s">
        <v>75</v>
      </c>
      <c r="E164" s="216" t="s">
        <v>453</v>
      </c>
      <c r="F164" s="216" t="s">
        <v>454</v>
      </c>
      <c r="G164" s="203"/>
      <c r="H164" s="203"/>
      <c r="I164" s="206"/>
      <c r="J164" s="217">
        <f>BK164</f>
        <v>0</v>
      </c>
      <c r="K164" s="203"/>
      <c r="L164" s="208"/>
      <c r="M164" s="209"/>
      <c r="N164" s="210"/>
      <c r="O164" s="210"/>
      <c r="P164" s="211">
        <f>SUM(P165:P176)</f>
        <v>0</v>
      </c>
      <c r="Q164" s="210"/>
      <c r="R164" s="211">
        <f>SUM(R165:R176)</f>
        <v>0</v>
      </c>
      <c r="S164" s="210"/>
      <c r="T164" s="212">
        <f>SUM(T165:T176)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165</v>
      </c>
      <c r="AT164" s="214" t="s">
        <v>75</v>
      </c>
      <c r="AU164" s="214" t="s">
        <v>84</v>
      </c>
      <c r="AY164" s="213" t="s">
        <v>121</v>
      </c>
      <c r="BK164" s="215">
        <f>SUM(BK165:BK176)</f>
        <v>0</v>
      </c>
    </row>
    <row r="165" s="2" customFormat="1" ht="16.5" customHeight="1">
      <c r="A165" s="38"/>
      <c r="B165" s="39"/>
      <c r="C165" s="218" t="s">
        <v>203</v>
      </c>
      <c r="D165" s="218" t="s">
        <v>123</v>
      </c>
      <c r="E165" s="219" t="s">
        <v>455</v>
      </c>
      <c r="F165" s="220" t="s">
        <v>454</v>
      </c>
      <c r="G165" s="221" t="s">
        <v>413</v>
      </c>
      <c r="H165" s="222">
        <v>1</v>
      </c>
      <c r="I165" s="223"/>
      <c r="J165" s="224">
        <f>ROUND(I165*H165,2)</f>
        <v>0</v>
      </c>
      <c r="K165" s="220" t="s">
        <v>127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425</v>
      </c>
      <c r="AT165" s="229" t="s">
        <v>123</v>
      </c>
      <c r="AU165" s="229" t="s">
        <v>86</v>
      </c>
      <c r="AY165" s="17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425</v>
      </c>
      <c r="BM165" s="229" t="s">
        <v>456</v>
      </c>
    </row>
    <row r="166" s="2" customFormat="1">
      <c r="A166" s="38"/>
      <c r="B166" s="39"/>
      <c r="C166" s="40"/>
      <c r="D166" s="231" t="s">
        <v>130</v>
      </c>
      <c r="E166" s="40"/>
      <c r="F166" s="232" t="s">
        <v>454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130</v>
      </c>
      <c r="AU166" s="17" t="s">
        <v>86</v>
      </c>
    </row>
    <row r="167" s="2" customFormat="1">
      <c r="A167" s="38"/>
      <c r="B167" s="39"/>
      <c r="C167" s="40"/>
      <c r="D167" s="236" t="s">
        <v>132</v>
      </c>
      <c r="E167" s="40"/>
      <c r="F167" s="237" t="s">
        <v>457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132</v>
      </c>
      <c r="AU167" s="17" t="s">
        <v>86</v>
      </c>
    </row>
    <row r="168" s="2" customFormat="1">
      <c r="A168" s="38"/>
      <c r="B168" s="39"/>
      <c r="C168" s="40"/>
      <c r="D168" s="231" t="s">
        <v>134</v>
      </c>
      <c r="E168" s="40"/>
      <c r="F168" s="238" t="s">
        <v>458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134</v>
      </c>
      <c r="AU168" s="17" t="s">
        <v>86</v>
      </c>
    </row>
    <row r="169" s="2" customFormat="1" ht="16.5" customHeight="1">
      <c r="A169" s="38"/>
      <c r="B169" s="39"/>
      <c r="C169" s="218" t="s">
        <v>209</v>
      </c>
      <c r="D169" s="218" t="s">
        <v>123</v>
      </c>
      <c r="E169" s="219" t="s">
        <v>459</v>
      </c>
      <c r="F169" s="220" t="s">
        <v>460</v>
      </c>
      <c r="G169" s="221" t="s">
        <v>413</v>
      </c>
      <c r="H169" s="222">
        <v>1</v>
      </c>
      <c r="I169" s="223"/>
      <c r="J169" s="224">
        <f>ROUND(I169*H169,2)</f>
        <v>0</v>
      </c>
      <c r="K169" s="220" t="s">
        <v>127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425</v>
      </c>
      <c r="AT169" s="229" t="s">
        <v>123</v>
      </c>
      <c r="AU169" s="229" t="s">
        <v>86</v>
      </c>
      <c r="AY169" s="17" t="s">
        <v>121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425</v>
      </c>
      <c r="BM169" s="229" t="s">
        <v>461</v>
      </c>
    </row>
    <row r="170" s="2" customFormat="1">
      <c r="A170" s="38"/>
      <c r="B170" s="39"/>
      <c r="C170" s="40"/>
      <c r="D170" s="231" t="s">
        <v>130</v>
      </c>
      <c r="E170" s="40"/>
      <c r="F170" s="232" t="s">
        <v>460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130</v>
      </c>
      <c r="AU170" s="17" t="s">
        <v>86</v>
      </c>
    </row>
    <row r="171" s="2" customFormat="1">
      <c r="A171" s="38"/>
      <c r="B171" s="39"/>
      <c r="C171" s="40"/>
      <c r="D171" s="236" t="s">
        <v>132</v>
      </c>
      <c r="E171" s="40"/>
      <c r="F171" s="237" t="s">
        <v>462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132</v>
      </c>
      <c r="AU171" s="17" t="s">
        <v>86</v>
      </c>
    </row>
    <row r="172" s="2" customFormat="1">
      <c r="A172" s="38"/>
      <c r="B172" s="39"/>
      <c r="C172" s="40"/>
      <c r="D172" s="231" t="s">
        <v>134</v>
      </c>
      <c r="E172" s="40"/>
      <c r="F172" s="238" t="s">
        <v>463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134</v>
      </c>
      <c r="AU172" s="17" t="s">
        <v>86</v>
      </c>
    </row>
    <row r="173" s="2" customFormat="1" ht="16.5" customHeight="1">
      <c r="A173" s="38"/>
      <c r="B173" s="39"/>
      <c r="C173" s="218" t="s">
        <v>8</v>
      </c>
      <c r="D173" s="218" t="s">
        <v>123</v>
      </c>
      <c r="E173" s="219" t="s">
        <v>464</v>
      </c>
      <c r="F173" s="220" t="s">
        <v>465</v>
      </c>
      <c r="G173" s="221" t="s">
        <v>413</v>
      </c>
      <c r="H173" s="222">
        <v>1</v>
      </c>
      <c r="I173" s="223"/>
      <c r="J173" s="224">
        <f>ROUND(I173*H173,2)</f>
        <v>0</v>
      </c>
      <c r="K173" s="220" t="s">
        <v>127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425</v>
      </c>
      <c r="AT173" s="229" t="s">
        <v>123</v>
      </c>
      <c r="AU173" s="229" t="s">
        <v>86</v>
      </c>
      <c r="AY173" s="17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425</v>
      </c>
      <c r="BM173" s="229" t="s">
        <v>466</v>
      </c>
    </row>
    <row r="174" s="2" customFormat="1">
      <c r="A174" s="38"/>
      <c r="B174" s="39"/>
      <c r="C174" s="40"/>
      <c r="D174" s="231" t="s">
        <v>130</v>
      </c>
      <c r="E174" s="40"/>
      <c r="F174" s="232" t="s">
        <v>465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130</v>
      </c>
      <c r="AU174" s="17" t="s">
        <v>86</v>
      </c>
    </row>
    <row r="175" s="2" customFormat="1">
      <c r="A175" s="38"/>
      <c r="B175" s="39"/>
      <c r="C175" s="40"/>
      <c r="D175" s="236" t="s">
        <v>132</v>
      </c>
      <c r="E175" s="40"/>
      <c r="F175" s="237" t="s">
        <v>467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132</v>
      </c>
      <c r="AU175" s="17" t="s">
        <v>86</v>
      </c>
    </row>
    <row r="176" s="2" customFormat="1">
      <c r="A176" s="38"/>
      <c r="B176" s="39"/>
      <c r="C176" s="40"/>
      <c r="D176" s="231" t="s">
        <v>134</v>
      </c>
      <c r="E176" s="40"/>
      <c r="F176" s="238" t="s">
        <v>468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134</v>
      </c>
      <c r="AU176" s="17" t="s">
        <v>86</v>
      </c>
    </row>
    <row r="177" s="12" customFormat="1" ht="22.8" customHeight="1">
      <c r="A177" s="12"/>
      <c r="B177" s="202"/>
      <c r="C177" s="203"/>
      <c r="D177" s="204" t="s">
        <v>75</v>
      </c>
      <c r="E177" s="216" t="s">
        <v>469</v>
      </c>
      <c r="F177" s="216" t="s">
        <v>470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SUM(P178:P181)</f>
        <v>0</v>
      </c>
      <c r="Q177" s="210"/>
      <c r="R177" s="211">
        <f>SUM(R178:R181)</f>
        <v>0</v>
      </c>
      <c r="S177" s="210"/>
      <c r="T177" s="212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165</v>
      </c>
      <c r="AT177" s="214" t="s">
        <v>75</v>
      </c>
      <c r="AU177" s="214" t="s">
        <v>84</v>
      </c>
      <c r="AY177" s="213" t="s">
        <v>121</v>
      </c>
      <c r="BK177" s="215">
        <f>SUM(BK178:BK181)</f>
        <v>0</v>
      </c>
    </row>
    <row r="178" s="2" customFormat="1" ht="16.5" customHeight="1">
      <c r="A178" s="38"/>
      <c r="B178" s="39"/>
      <c r="C178" s="218" t="s">
        <v>227</v>
      </c>
      <c r="D178" s="218" t="s">
        <v>123</v>
      </c>
      <c r="E178" s="219" t="s">
        <v>471</v>
      </c>
      <c r="F178" s="220" t="s">
        <v>472</v>
      </c>
      <c r="G178" s="221" t="s">
        <v>413</v>
      </c>
      <c r="H178" s="222">
        <v>1</v>
      </c>
      <c r="I178" s="223"/>
      <c r="J178" s="224">
        <f>ROUND(I178*H178,2)</f>
        <v>0</v>
      </c>
      <c r="K178" s="220" t="s">
        <v>127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425</v>
      </c>
      <c r="AT178" s="229" t="s">
        <v>123</v>
      </c>
      <c r="AU178" s="229" t="s">
        <v>86</v>
      </c>
      <c r="AY178" s="17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425</v>
      </c>
      <c r="BM178" s="229" t="s">
        <v>473</v>
      </c>
    </row>
    <row r="179" s="2" customFormat="1">
      <c r="A179" s="38"/>
      <c r="B179" s="39"/>
      <c r="C179" s="40"/>
      <c r="D179" s="231" t="s">
        <v>130</v>
      </c>
      <c r="E179" s="40"/>
      <c r="F179" s="232" t="s">
        <v>472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130</v>
      </c>
      <c r="AU179" s="17" t="s">
        <v>86</v>
      </c>
    </row>
    <row r="180" s="2" customFormat="1">
      <c r="A180" s="38"/>
      <c r="B180" s="39"/>
      <c r="C180" s="40"/>
      <c r="D180" s="236" t="s">
        <v>132</v>
      </c>
      <c r="E180" s="40"/>
      <c r="F180" s="237" t="s">
        <v>474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132</v>
      </c>
      <c r="AU180" s="17" t="s">
        <v>86</v>
      </c>
    </row>
    <row r="181" s="2" customFormat="1">
      <c r="A181" s="38"/>
      <c r="B181" s="39"/>
      <c r="C181" s="40"/>
      <c r="D181" s="231" t="s">
        <v>134</v>
      </c>
      <c r="E181" s="40"/>
      <c r="F181" s="238" t="s">
        <v>475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134</v>
      </c>
      <c r="AU181" s="17" t="s">
        <v>86</v>
      </c>
    </row>
    <row r="182" s="12" customFormat="1" ht="22.8" customHeight="1">
      <c r="A182" s="12"/>
      <c r="B182" s="202"/>
      <c r="C182" s="203"/>
      <c r="D182" s="204" t="s">
        <v>75</v>
      </c>
      <c r="E182" s="216" t="s">
        <v>476</v>
      </c>
      <c r="F182" s="216" t="s">
        <v>477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SUM(P183:P190)</f>
        <v>0</v>
      </c>
      <c r="Q182" s="210"/>
      <c r="R182" s="211">
        <f>SUM(R183:R190)</f>
        <v>0</v>
      </c>
      <c r="S182" s="210"/>
      <c r="T182" s="212">
        <f>SUM(T183:T190)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165</v>
      </c>
      <c r="AT182" s="214" t="s">
        <v>75</v>
      </c>
      <c r="AU182" s="214" t="s">
        <v>84</v>
      </c>
      <c r="AY182" s="213" t="s">
        <v>121</v>
      </c>
      <c r="BK182" s="215">
        <f>SUM(BK183:BK190)</f>
        <v>0</v>
      </c>
    </row>
    <row r="183" s="2" customFormat="1" ht="16.5" customHeight="1">
      <c r="A183" s="38"/>
      <c r="B183" s="39"/>
      <c r="C183" s="218" t="s">
        <v>233</v>
      </c>
      <c r="D183" s="218" t="s">
        <v>123</v>
      </c>
      <c r="E183" s="219" t="s">
        <v>478</v>
      </c>
      <c r="F183" s="220" t="s">
        <v>479</v>
      </c>
      <c r="G183" s="221" t="s">
        <v>413</v>
      </c>
      <c r="H183" s="222">
        <v>1</v>
      </c>
      <c r="I183" s="223"/>
      <c r="J183" s="224">
        <f>ROUND(I183*H183,2)</f>
        <v>0</v>
      </c>
      <c r="K183" s="220" t="s">
        <v>127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425</v>
      </c>
      <c r="AT183" s="229" t="s">
        <v>123</v>
      </c>
      <c r="AU183" s="229" t="s">
        <v>86</v>
      </c>
      <c r="AY183" s="17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425</v>
      </c>
      <c r="BM183" s="229" t="s">
        <v>480</v>
      </c>
    </row>
    <row r="184" s="2" customFormat="1">
      <c r="A184" s="38"/>
      <c r="B184" s="39"/>
      <c r="C184" s="40"/>
      <c r="D184" s="231" t="s">
        <v>130</v>
      </c>
      <c r="E184" s="40"/>
      <c r="F184" s="232" t="s">
        <v>479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130</v>
      </c>
      <c r="AU184" s="17" t="s">
        <v>86</v>
      </c>
    </row>
    <row r="185" s="2" customFormat="1">
      <c r="A185" s="38"/>
      <c r="B185" s="39"/>
      <c r="C185" s="40"/>
      <c r="D185" s="236" t="s">
        <v>132</v>
      </c>
      <c r="E185" s="40"/>
      <c r="F185" s="237" t="s">
        <v>481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132</v>
      </c>
      <c r="AU185" s="17" t="s">
        <v>86</v>
      </c>
    </row>
    <row r="186" s="2" customFormat="1">
      <c r="A186" s="38"/>
      <c r="B186" s="39"/>
      <c r="C186" s="40"/>
      <c r="D186" s="231" t="s">
        <v>134</v>
      </c>
      <c r="E186" s="40"/>
      <c r="F186" s="238" t="s">
        <v>482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134</v>
      </c>
      <c r="AU186" s="17" t="s">
        <v>86</v>
      </c>
    </row>
    <row r="187" s="2" customFormat="1" ht="16.5" customHeight="1">
      <c r="A187" s="38"/>
      <c r="B187" s="39"/>
      <c r="C187" s="218" t="s">
        <v>241</v>
      </c>
      <c r="D187" s="218" t="s">
        <v>123</v>
      </c>
      <c r="E187" s="219" t="s">
        <v>483</v>
      </c>
      <c r="F187" s="220" t="s">
        <v>484</v>
      </c>
      <c r="G187" s="221" t="s">
        <v>413</v>
      </c>
      <c r="H187" s="222">
        <v>1</v>
      </c>
      <c r="I187" s="223"/>
      <c r="J187" s="224">
        <f>ROUND(I187*H187,2)</f>
        <v>0</v>
      </c>
      <c r="K187" s="220" t="s">
        <v>127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425</v>
      </c>
      <c r="AT187" s="229" t="s">
        <v>123</v>
      </c>
      <c r="AU187" s="229" t="s">
        <v>86</v>
      </c>
      <c r="AY187" s="17" t="s">
        <v>121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425</v>
      </c>
      <c r="BM187" s="229" t="s">
        <v>485</v>
      </c>
    </row>
    <row r="188" s="2" customFormat="1">
      <c r="A188" s="38"/>
      <c r="B188" s="39"/>
      <c r="C188" s="40"/>
      <c r="D188" s="231" t="s">
        <v>130</v>
      </c>
      <c r="E188" s="40"/>
      <c r="F188" s="232" t="s">
        <v>484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130</v>
      </c>
      <c r="AU188" s="17" t="s">
        <v>86</v>
      </c>
    </row>
    <row r="189" s="2" customFormat="1">
      <c r="A189" s="38"/>
      <c r="B189" s="39"/>
      <c r="C189" s="40"/>
      <c r="D189" s="236" t="s">
        <v>132</v>
      </c>
      <c r="E189" s="40"/>
      <c r="F189" s="237" t="s">
        <v>486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132</v>
      </c>
      <c r="AU189" s="17" t="s">
        <v>86</v>
      </c>
    </row>
    <row r="190" s="2" customFormat="1">
      <c r="A190" s="38"/>
      <c r="B190" s="39"/>
      <c r="C190" s="40"/>
      <c r="D190" s="231" t="s">
        <v>134</v>
      </c>
      <c r="E190" s="40"/>
      <c r="F190" s="238" t="s">
        <v>487</v>
      </c>
      <c r="G190" s="40"/>
      <c r="H190" s="40"/>
      <c r="I190" s="233"/>
      <c r="J190" s="40"/>
      <c r="K190" s="40"/>
      <c r="L190" s="44"/>
      <c r="M190" s="284"/>
      <c r="N190" s="285"/>
      <c r="O190" s="286"/>
      <c r="P190" s="286"/>
      <c r="Q190" s="286"/>
      <c r="R190" s="286"/>
      <c r="S190" s="286"/>
      <c r="T190" s="287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134</v>
      </c>
      <c r="AU190" s="17" t="s">
        <v>86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67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aKQEqxOXvFTwDCg6FP4giR/LhVnvS7t3tjwv2sH/E+J76Tfd9l2mH7SEVO/QUa4IVHtsaOl5WA4d6XSwkEzq6g==" hashValue="1z9o2hAuLB2kPu+itzxgU9No0wkXKRX2FALfhWQBECzQsm9s0aHYTuNpUi+7twkx0Jwkohi55v89GgDRDtidZw==" algorithmName="SHA-512" password="CC35"/>
  <autoFilter ref="C123:K19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4_01/115101203"/>
    <hyperlink ref="F132" r:id="rId2" display="https://podminky.urs.cz/item/CS_URS_2024_01/115101303"/>
    <hyperlink ref="F144" r:id="rId3" display="https://podminky.urs.cz/item/CS_URS_2023_02/011303000"/>
    <hyperlink ref="F147" r:id="rId4" display="https://podminky.urs.cz/item/CS_URS_2024_01/012103000"/>
    <hyperlink ref="F151" r:id="rId5" display="https://podminky.urs.cz/item/CS_URS_2024_01/012303000"/>
    <hyperlink ref="F155" r:id="rId6" display="https://podminky.urs.cz/item/CS_URS_2024_01/013254000"/>
    <hyperlink ref="F159" r:id="rId7" display="https://podminky.urs.cz/item/CS_URS_2024_01/013274000"/>
    <hyperlink ref="F162" r:id="rId8" display="https://podminky.urs.cz/item/CS_URS_2024_01/013294000"/>
    <hyperlink ref="F167" r:id="rId9" display="https://podminky.urs.cz/item/CS_URS_2024_01/030001000"/>
    <hyperlink ref="F171" r:id="rId10" display="https://podminky.urs.cz/item/CS_URS_2024_01/034303000"/>
    <hyperlink ref="F175" r:id="rId11" display="https://podminky.urs.cz/item/CS_URS_2024_01/035103001"/>
    <hyperlink ref="F180" r:id="rId12" display="https://podminky.urs.cz/item/CS_URS_2024_01/062002000"/>
    <hyperlink ref="F185" r:id="rId13" display="https://podminky.urs.cz/item/CS_URS_2024_01/094002000"/>
    <hyperlink ref="F189" r:id="rId14" display="https://podminky.urs.cz/item/CS_URS_2024_01/0941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Seifertová Lucie</dc:creator>
  <cp:lastModifiedBy>Seifertová Lucie</cp:lastModifiedBy>
  <dcterms:created xsi:type="dcterms:W3CDTF">2024-04-25T06:13:01Z</dcterms:created>
  <dcterms:modified xsi:type="dcterms:W3CDTF">2024-04-25T06:13:07Z</dcterms:modified>
</cp:coreProperties>
</file>